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3er trim publicacion\"/>
    </mc:Choice>
  </mc:AlternateContent>
  <bookViews>
    <workbookView xWindow="0" yWindow="0" windowWidth="24000" windowHeight="9030" tabRatio="553" activeTab="4"/>
  </bookViews>
  <sheets>
    <sheet name="RESUMEN" sheetId="16" r:id="rId1"/>
    <sheet name="PDM" sheetId="17" r:id="rId2"/>
    <sheet name="FAISMUN " sheetId="18" r:id="rId3"/>
    <sheet name="FORTAMUN-DF" sheetId="13" r:id="rId4"/>
    <sheet name="RENDIM.FAIS-BANOBRAS" sheetId="19" r:id="rId5"/>
  </sheets>
  <externalReferences>
    <externalReference r:id="rId6"/>
    <externalReference r:id="rId7"/>
  </externalReferences>
  <definedNames>
    <definedName name="_xlnm._FilterDatabase" localSheetId="2" hidden="1">'FAISMUN '!$A$14:$T$48</definedName>
    <definedName name="_xlnm._FilterDatabase" localSheetId="3" hidden="1">'FORTAMUN-DF'!#REF!</definedName>
    <definedName name="_xlnm.Print_Area" localSheetId="2">'FAISMUN '!$A$1:$T$52</definedName>
    <definedName name="_xlnm.Print_Area" localSheetId="3">'FORTAMUN-DF'!$A$1:$T$38</definedName>
    <definedName name="_xlnm.Print_Area" localSheetId="1">PDM!$A$1:$T$43</definedName>
    <definedName name="_xlnm.Print_Area" localSheetId="4">'RENDIM.FAIS-BANOBRAS'!$A$2:$T$21</definedName>
    <definedName name="_xlnm.Print_Area" localSheetId="0">RESUMEN!$A$5:$Z$35</definedName>
    <definedName name="_xlnm.Print_Titles" localSheetId="2">'FAISMUN '!$12:$14</definedName>
    <definedName name="_xlnm.Print_Titles" localSheetId="3">'FORTAMUN-DF'!$13:$15</definedName>
    <definedName name="_xlnm.Print_Titles" localSheetId="1">PDM!$12:$14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6" l="1"/>
  <c r="C22" i="16"/>
  <c r="D19" i="16"/>
  <c r="C19" i="16"/>
  <c r="H17" i="19"/>
  <c r="G17" i="19"/>
  <c r="K16" i="19"/>
  <c r="I16" i="19"/>
  <c r="I17" i="19" s="1"/>
  <c r="C10" i="19"/>
  <c r="C11" i="19" s="1"/>
  <c r="K48" i="18" l="1"/>
  <c r="I48" i="18"/>
  <c r="K47" i="18"/>
  <c r="I47" i="18"/>
  <c r="K46" i="18"/>
  <c r="I46" i="18"/>
  <c r="K45" i="18"/>
  <c r="I45" i="18"/>
  <c r="K44" i="18"/>
  <c r="I44" i="18"/>
  <c r="K43" i="18"/>
  <c r="I43" i="18"/>
  <c r="K42" i="18"/>
  <c r="I42" i="18"/>
  <c r="K41" i="18"/>
  <c r="I41" i="18"/>
  <c r="K40" i="18"/>
  <c r="I40" i="18"/>
  <c r="K39" i="18"/>
  <c r="I39" i="18"/>
  <c r="K38" i="18"/>
  <c r="I38" i="18"/>
  <c r="K37" i="18"/>
  <c r="I37" i="18"/>
  <c r="K36" i="18"/>
  <c r="I36" i="18"/>
  <c r="K35" i="18"/>
  <c r="I35" i="18"/>
  <c r="K34" i="18"/>
  <c r="I34" i="18"/>
  <c r="K33" i="18"/>
  <c r="I33" i="18"/>
  <c r="K32" i="18"/>
  <c r="I32" i="18"/>
  <c r="K31" i="18"/>
  <c r="I31" i="18"/>
  <c r="K30" i="18"/>
  <c r="I30" i="18"/>
  <c r="K29" i="18"/>
  <c r="I29" i="18"/>
  <c r="K28" i="18"/>
  <c r="I28" i="18"/>
  <c r="K27" i="18"/>
  <c r="I27" i="18"/>
  <c r="K26" i="18"/>
  <c r="I26" i="18"/>
  <c r="K25" i="18"/>
  <c r="I25" i="18"/>
  <c r="K24" i="18"/>
  <c r="I24" i="18"/>
  <c r="K23" i="18"/>
  <c r="I23" i="18"/>
  <c r="K22" i="18"/>
  <c r="I22" i="18"/>
  <c r="K21" i="18"/>
  <c r="I21" i="18"/>
  <c r="K20" i="18"/>
  <c r="I20" i="18"/>
  <c r="K19" i="18"/>
  <c r="I19" i="18"/>
  <c r="L18" i="18"/>
  <c r="K18" i="18"/>
  <c r="I18" i="18"/>
  <c r="K17" i="18"/>
  <c r="I17" i="18"/>
  <c r="K16" i="18"/>
  <c r="L16" i="18" s="1"/>
  <c r="I16" i="18"/>
  <c r="L40" i="17" l="1"/>
  <c r="K40" i="17"/>
  <c r="I40" i="17"/>
  <c r="L39" i="17"/>
  <c r="K39" i="17"/>
  <c r="I39" i="17"/>
  <c r="K38" i="17"/>
  <c r="I38" i="17"/>
  <c r="L37" i="17"/>
  <c r="K37" i="17"/>
  <c r="I37" i="17"/>
  <c r="K36" i="17"/>
  <c r="I36" i="17"/>
  <c r="K35" i="17"/>
  <c r="I35" i="17"/>
  <c r="K34" i="17"/>
  <c r="I34" i="17"/>
  <c r="I33" i="17"/>
  <c r="K32" i="17"/>
  <c r="I32" i="17"/>
  <c r="K31" i="17"/>
  <c r="I31" i="17"/>
  <c r="K30" i="17"/>
  <c r="I30" i="17"/>
  <c r="K29" i="17"/>
  <c r="I29" i="17"/>
  <c r="K25" i="17"/>
  <c r="I25" i="17"/>
  <c r="K24" i="17"/>
  <c r="I24" i="17"/>
  <c r="K23" i="17"/>
  <c r="I23" i="17"/>
  <c r="K22" i="17"/>
  <c r="I22" i="17"/>
  <c r="K21" i="17"/>
  <c r="I21" i="17"/>
  <c r="K20" i="17"/>
  <c r="I20" i="17"/>
  <c r="K19" i="17"/>
  <c r="I19" i="17"/>
  <c r="K18" i="17"/>
  <c r="I18" i="17"/>
  <c r="K17" i="17"/>
  <c r="I17" i="17"/>
  <c r="K16" i="17"/>
  <c r="I16" i="17"/>
  <c r="K15" i="17"/>
  <c r="I15" i="17"/>
  <c r="I34" i="13" l="1"/>
  <c r="I33" i="13"/>
  <c r="I32" i="13"/>
  <c r="I31" i="13"/>
  <c r="H30" i="13"/>
  <c r="I30" i="13" s="1"/>
  <c r="I29" i="13"/>
  <c r="I28" i="13"/>
  <c r="I27" i="13"/>
  <c r="H26" i="13"/>
  <c r="I26" i="13" s="1"/>
  <c r="I25" i="13"/>
  <c r="I24" i="13"/>
  <c r="I23" i="13"/>
  <c r="I22" i="13"/>
  <c r="I21" i="13"/>
  <c r="O20" i="13"/>
  <c r="I20" i="13"/>
  <c r="I19" i="13"/>
  <c r="O18" i="13"/>
  <c r="H18" i="13"/>
  <c r="K18" i="13" s="1"/>
  <c r="L18" i="13" s="1"/>
  <c r="H17" i="13"/>
  <c r="I17" i="13" s="1"/>
  <c r="O16" i="13"/>
  <c r="H16" i="13"/>
  <c r="I16" i="13" s="1"/>
  <c r="I18" i="13" l="1"/>
  <c r="K16" i="13"/>
  <c r="L16" i="13" s="1"/>
  <c r="J20" i="16" l="1"/>
  <c r="S20" i="16" s="1"/>
  <c r="J21" i="16"/>
  <c r="S21" i="16" s="1"/>
  <c r="J22" i="16"/>
  <c r="AC24" i="16" l="1"/>
  <c r="I50" i="18" l="1"/>
  <c r="H50" i="18"/>
  <c r="G50" i="18"/>
  <c r="Z21" i="16" l="1"/>
  <c r="G36" i="13" l="1"/>
  <c r="H36" i="13" l="1"/>
  <c r="D20" i="16" s="1"/>
  <c r="I36" i="13"/>
  <c r="Z22" i="16" l="1"/>
  <c r="H41" i="17" l="1"/>
  <c r="I41" i="17"/>
  <c r="G41" i="17"/>
  <c r="Y23" i="16" l="1"/>
  <c r="C8" i="18" l="1"/>
  <c r="C10" i="18"/>
  <c r="C11" i="18" l="1"/>
  <c r="C20" i="16"/>
  <c r="Z20" i="16" l="1"/>
  <c r="C8" i="17"/>
  <c r="C7" i="17" l="1"/>
  <c r="C8" i="13"/>
  <c r="C10" i="13" l="1"/>
  <c r="C9" i="17" l="1"/>
  <c r="C11" i="13" l="1"/>
  <c r="K23" i="16" l="1"/>
  <c r="L23" i="16"/>
  <c r="M23" i="16"/>
  <c r="N23" i="16"/>
  <c r="O23" i="16"/>
  <c r="P23" i="16"/>
  <c r="Q23" i="16"/>
  <c r="R23" i="16"/>
  <c r="U23" i="16"/>
  <c r="V23" i="16"/>
  <c r="X23" i="16"/>
  <c r="F23" i="16"/>
  <c r="T23" i="16"/>
  <c r="G23" i="16" l="1"/>
  <c r="J19" i="16"/>
  <c r="S19" i="16" s="1"/>
  <c r="E23" i="16"/>
  <c r="I23" i="16" l="1"/>
  <c r="H23" i="16"/>
  <c r="W23" i="16" l="1"/>
  <c r="D23" i="16" l="1"/>
  <c r="S28" i="16" l="1"/>
  <c r="J23" i="16"/>
  <c r="E28" i="16" l="1"/>
  <c r="S27" i="16"/>
  <c r="E27" i="16"/>
  <c r="Z19" i="16"/>
  <c r="S25" i="16"/>
  <c r="S26" i="16"/>
  <c r="E26" i="16"/>
  <c r="C23" i="16"/>
  <c r="S29" i="16" l="1"/>
  <c r="Z23" i="16"/>
  <c r="S23" i="16"/>
  <c r="E25" i="16"/>
  <c r="E29" i="16" s="1"/>
</calcChain>
</file>

<file path=xl/comments1.xml><?xml version="1.0" encoding="utf-8"?>
<comments xmlns="http://schemas.openxmlformats.org/spreadsheetml/2006/main">
  <authors>
    <author>Maricela Aranda Lopez</author>
  </authors>
  <commentList>
    <comment ref="W21" authorId="0" shapeId="0">
      <text>
        <r>
          <rPr>
            <b/>
            <sz val="9"/>
            <color indexed="81"/>
            <rFont val="Tahoma"/>
            <family val="2"/>
          </rPr>
          <t xml:space="preserve">CALENTADORES SOLAR
</t>
        </r>
      </text>
    </comment>
  </commentList>
</comments>
</file>

<file path=xl/sharedStrings.xml><?xml version="1.0" encoding="utf-8"?>
<sst xmlns="http://schemas.openxmlformats.org/spreadsheetml/2006/main" count="980" uniqueCount="366">
  <si>
    <t>DEVENGADO</t>
  </si>
  <si>
    <t>SALDO</t>
  </si>
  <si>
    <t xml:space="preserve"> Autorizado</t>
  </si>
  <si>
    <t>Devengado</t>
  </si>
  <si>
    <t>Saldo</t>
  </si>
  <si>
    <t>Descripción de obra</t>
  </si>
  <si>
    <t>Total</t>
  </si>
  <si>
    <t>Beneficiarios</t>
  </si>
  <si>
    <t>Contratista</t>
  </si>
  <si>
    <t>T O T A L E S</t>
  </si>
  <si>
    <t>PTTO. ASIGNADO</t>
  </si>
  <si>
    <t>PTTO. AUTORIZADO</t>
  </si>
  <si>
    <r>
      <rPr>
        <b/>
        <sz val="18"/>
        <color indexed="9"/>
        <rFont val="Calibri"/>
        <family val="2"/>
      </rPr>
      <t>SECRETARIA DE FINANZAS PUBLICAS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DE EGRESOS</t>
    </r>
  </si>
  <si>
    <t>SOPMA</t>
  </si>
  <si>
    <t>OBRA</t>
  </si>
  <si>
    <t>SSP</t>
  </si>
  <si>
    <t>DM</t>
  </si>
  <si>
    <t>Pago de Sueldos y Pensiones de Seguridad Pública</t>
  </si>
  <si>
    <t>AM</t>
  </si>
  <si>
    <t>Lote</t>
  </si>
  <si>
    <t>_______</t>
  </si>
  <si>
    <t>______</t>
  </si>
  <si>
    <t>“Este Programa es público, ajeno a cualquier partido pólitico. Queda prohibido el uso para fines distintos a los establecidos en el programa”.</t>
  </si>
  <si>
    <t>AD</t>
  </si>
  <si>
    <t>UR</t>
  </si>
  <si>
    <t>CUADRO RESUMEN</t>
  </si>
  <si>
    <t xml:space="preserve">OBRA PÚBLICA </t>
  </si>
  <si>
    <t>PROGRAMA</t>
  </si>
  <si>
    <t>PRESUPUESTO</t>
  </si>
  <si>
    <t>OBRA PÚBLICA</t>
  </si>
  <si>
    <t xml:space="preserve">PROGRAMAS FEDERALES </t>
  </si>
  <si>
    <t>FINIQUITOS</t>
  </si>
  <si>
    <t xml:space="preserve">RETENCIONES </t>
  </si>
  <si>
    <t>TOTAL EJERCIDO</t>
  </si>
  <si>
    <t>OBRA POR CONTRATO          (6000)</t>
  </si>
  <si>
    <t>OBRA POR ADMINSITRACIÓN</t>
  </si>
  <si>
    <t>TOTAL OBRA PÚBLICA</t>
  </si>
  <si>
    <t>SERVICIOS PERSONALES (1000)</t>
  </si>
  <si>
    <t>MATERIALES Y  (2000)</t>
  </si>
  <si>
    <t>SERVICIOS GENERALES (3000)</t>
  </si>
  <si>
    <t>APOYOS              (4000)</t>
  </si>
  <si>
    <t>BIENES MUEBLES (5000)</t>
  </si>
  <si>
    <t>DEUDA PÚBLICA        (9000)</t>
  </si>
  <si>
    <t>CAPITULO 1000 DE SEGURIDAD PÚBLICA</t>
  </si>
  <si>
    <t>MATERIALES Y SUMINISTROS (2000)</t>
  </si>
  <si>
    <t>SERVICIOS GENERALES            (3000)</t>
  </si>
  <si>
    <t>PROGRAMAS SOCIALES         (4000)</t>
  </si>
  <si>
    <t>ASIGNADO</t>
  </si>
  <si>
    <t>APROBADO</t>
  </si>
  <si>
    <t>MATERIALES Y SUMINISTRO (2000)</t>
  </si>
  <si>
    <t>SOCIAL  (4000)</t>
  </si>
  <si>
    <t>PDM</t>
  </si>
  <si>
    <t>Capitulo</t>
  </si>
  <si>
    <t>LIC. MARICELA ARANDA LÓPEZ</t>
  </si>
  <si>
    <t>JEFA DEL DEPTO DE CTROL PPTAL DE LA OBRA PÚBLICA Y PROGRAMS FEDERALES</t>
  </si>
  <si>
    <t>_______________________________________</t>
  </si>
  <si>
    <t>_____________________________</t>
  </si>
  <si>
    <t xml:space="preserve">FORTAMUN-DF </t>
  </si>
  <si>
    <t>APOYOS COMUNITARIOS; TODO EL MUNICIPIO DE AGUASCALIENTES</t>
  </si>
  <si>
    <t>RESCATANDO NUESTRA ARQUITECTURA; TODO EL MUNICIPIO DE AGUASCALIENTES</t>
  </si>
  <si>
    <t>TIRADERO DE ESCOMBRO; TODO EL MUNICIPIO DE AGUASCALIENTES.</t>
  </si>
  <si>
    <t>REHABILITACION Y MANTENIMIENTO DE VIALIDADES  TODO EL MUNICIPIO DE AGUASCALIENTES.</t>
  </si>
  <si>
    <t>REABILITACION Y MANTENIMIENTO DE PINTURA EN VIALIDADES, NOMENCLATURAS Y SEÑALAMIENTOS DE PROTECCIÓN DE OBRA, TODO EL MUNICIPIO DE AGUASCALIENTES.</t>
  </si>
  <si>
    <t xml:space="preserve">MANTENIMIENTO Y ADECUACION  DE INFRAESTRUCTURA MUNICIPAL. TODO EL MUNICIPIO DE AGUASCALIENTES.  </t>
  </si>
  <si>
    <t>REHABILITACION DE ESPACIOS  EDUCATIVOS, TODO EL MUNICIPIO DE AGUASCALIENTES.</t>
  </si>
  <si>
    <t>C</t>
  </si>
  <si>
    <t>FONDO DE APORTACIONES PARA EL FORTALECIMIENTO DE LOS MUNICIPIOS Y DEMARCACIONES TERRITORIALES DEL DISTRITO FEDERAL</t>
  </si>
  <si>
    <t>DIRECTORA DE EGRESOS</t>
  </si>
  <si>
    <t>ING. HÉCTOR GARCÍA PONCE</t>
  </si>
  <si>
    <t>FAISMUN</t>
  </si>
  <si>
    <t>REHABILITACION DE AREAS PEATONALES Y ATENCIÓN A PETICIONES CIUDADANAS. TODO EL MUNICIPIO DE AGUASCALIENTES.</t>
  </si>
  <si>
    <t>Mod.</t>
  </si>
  <si>
    <t xml:space="preserve">Avance </t>
  </si>
  <si>
    <t>Avance</t>
  </si>
  <si>
    <t xml:space="preserve">Metas                                                              </t>
  </si>
  <si>
    <t>No. De</t>
  </si>
  <si>
    <t>Ejecuc.</t>
  </si>
  <si>
    <t>Financiero</t>
  </si>
  <si>
    <t xml:space="preserve"> Físico</t>
  </si>
  <si>
    <t xml:space="preserve"> U.M.</t>
  </si>
  <si>
    <t>Cantidad</t>
  </si>
  <si>
    <t>Hombres</t>
  </si>
  <si>
    <t>Mujeres</t>
  </si>
  <si>
    <t xml:space="preserve"> Contrato</t>
  </si>
  <si>
    <t>Depend.</t>
  </si>
  <si>
    <t>Fecha</t>
  </si>
  <si>
    <t>Oficio de</t>
  </si>
  <si>
    <t>Prog</t>
  </si>
  <si>
    <t xml:space="preserve">Número </t>
  </si>
  <si>
    <t xml:space="preserve"> Ejecutora</t>
  </si>
  <si>
    <t xml:space="preserve"> Autor.</t>
  </si>
  <si>
    <t xml:space="preserve"> autorización</t>
  </si>
  <si>
    <t>de Obra</t>
  </si>
  <si>
    <t>RECONSTRUCCIÓN DE PUENTE SUPERIOR VEHICULAR FRACC. MÉXICO, AV. AGUASCALIENTES Y AV. FFCC, MEXICO FRACC. DELEG. MORELOS</t>
  </si>
  <si>
    <t>Modalidad de adjudicación</t>
  </si>
  <si>
    <t xml:space="preserve">FONDO PARA LA INFRAESTRUCTURA SOCIAL MUNICIPAL Y DE LAS DEMARCACIONES TERRITORIALES DEL DISTRITO FEDERAL </t>
  </si>
  <si>
    <t>FAISMUN 2023</t>
  </si>
  <si>
    <t>RENDIMIENTOS</t>
  </si>
  <si>
    <t>FINANZAS</t>
  </si>
  <si>
    <t>0000</t>
  </si>
  <si>
    <t>Amortización Credito BANOBRAS</t>
  </si>
  <si>
    <t>_____</t>
  </si>
  <si>
    <t>BANOBRAS</t>
  </si>
  <si>
    <t>ACUERDO A018/22</t>
  </si>
  <si>
    <t/>
  </si>
  <si>
    <t>“Este Programa es público, ajeno a cualquier partido político. Queda prohibido el uso para fines distintos a los establecidos en el programa”.</t>
  </si>
  <si>
    <r>
      <t xml:space="preserve">DEPARTAMENTO DE CONTROL PRESUPUESTAL DE LA OBRA PUBLICA Y PROGRAMAS FEDERALES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indexed="9"/>
        <rFont val="Calibri"/>
        <family val="2"/>
      </rPr>
      <t xml:space="preserve"> PROGRAMA DIRECTO MUNICIPAL (PDM) 2023</t>
    </r>
  </si>
  <si>
    <r>
      <t xml:space="preserve">DEPARTAMENTO DE CONTROL PRESUPUESTAL DE LA OBRA PUBLICA Y PROGRAMAS FEDERALES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indexed="9"/>
        <rFont val="Calibri"/>
        <family val="2"/>
      </rPr>
      <t xml:space="preserve"> FORTAMUN-DF 2023</t>
    </r>
  </si>
  <si>
    <t>DEUDA PÚBLICA (9000)</t>
  </si>
  <si>
    <t>Pago de Combustible para los Vehiculos Adscritos a la Secretaira de Seguridad Pública</t>
  </si>
  <si>
    <t>ESTUDIOS,PROYECTOS Y PERITOS, TODO EL MUNICIPIO DE AGUASCALIENTES</t>
  </si>
  <si>
    <t>DM-0017-2023</t>
  </si>
  <si>
    <t>CONSTRUCCIÓN DE SOBRECARPETA ASFÁLTICA, RAMPA ORIENTE DEL PUENTE VEHICULAR AV. AGUASCALIENTES SUR, TRAMO: ENTRE AMBAS CALZADAS DE RAMPA ORIENTE, ENTRE CAD. 0 + 330 Y 0 +580. AGUASCALIENTES MPIO.</t>
  </si>
  <si>
    <t>CONSTRUCCIÓN DE SOBRECARPETA ASFÁLTICA, RAMPA PONIENTE DEL PUENTE VEHICULAR AV. AGUACALIENTES SUR, TRAMO: ENTRE AMBAS CALZADAS DE RAMPA PONIENTE, ENTRE CAD. 0 + 70 Y 0 +300.</t>
  </si>
  <si>
    <t>CONSTRUCIÓN DE SOBRECARPETA ASFÁLTICA, OBRA COMPLEMENTARIA Y SEÑALIZACIÓN AV. AGUASCALIENTES SUR, CRUCE VÍAS DE F.F.C.C.,TRAMO: ENTRE CALLE MICHOACÁN Y CALLE IGNACIO VALTIERRA.</t>
  </si>
  <si>
    <t>EA</t>
  </si>
  <si>
    <t>ALUMBRADO INFERIOR EN PUENTE VEHICULAR, AV. AGUASCALIENTES SUR, CRUCE VÍAS DE F.F.C.C., MEXICO FRACC</t>
  </si>
  <si>
    <t>REHABILITACION Y MANTENIMIENTO DE CAMELLONES , CALLES, AREAS DE TERRACERIA Y CAUSES, TODO EL MUNICIPIO DE AGUASCALIENTES.</t>
  </si>
  <si>
    <t>CGS</t>
  </si>
  <si>
    <t>2023-FORTAMUNDF-0024-DM-04-007</t>
  </si>
  <si>
    <t>Unidad</t>
  </si>
  <si>
    <t>JEFE DEL DPTO. DE CONTROL PRESUPUESTAL DE LA  OBRA PÚBLICA Y PROGRAMAS FEDERALES</t>
  </si>
  <si>
    <t>Adquisición de uniformes, chalecos de protección balistica y equipamiento para personal operativo adscrito a la Secretaria de Seguridad Pública</t>
  </si>
  <si>
    <t>2023-FORTAMUNDF-0015-001-DM-04-002  MOD. I</t>
  </si>
  <si>
    <t>2023-FORTAMUNDF-0016-DM-04-004</t>
  </si>
  <si>
    <t>Adquisición de vehículos para la Secretaria de Seguridad Pública</t>
  </si>
  <si>
    <t>2023-FORTAMUNDF-0025-DM-04-005</t>
  </si>
  <si>
    <t>Adquisicion de camiones de volteo de 7m3</t>
  </si>
  <si>
    <t>2023-FORTAMUNDF-0026-DM-04-006</t>
  </si>
  <si>
    <t>Adquisición de minicargadores</t>
  </si>
  <si>
    <t>VARIOS</t>
  </si>
  <si>
    <t>CCAPAMA</t>
  </si>
  <si>
    <t>2023-FAISMUN-0036-1137-001</t>
  </si>
  <si>
    <t>0036</t>
  </si>
  <si>
    <t>Obra por contrato</t>
  </si>
  <si>
    <t>Servicio</t>
  </si>
  <si>
    <t>2023-FAISMUN-0037-1134-002</t>
  </si>
  <si>
    <t>0037</t>
  </si>
  <si>
    <t>SEDESOM</t>
  </si>
  <si>
    <t>2023-FAISMUN-0038-1137-003</t>
  </si>
  <si>
    <t>0038</t>
  </si>
  <si>
    <t xml:space="preserve">Proyecto </t>
  </si>
  <si>
    <t>2023-FAISMUN-0039-1134-004</t>
  </si>
  <si>
    <t>0039</t>
  </si>
  <si>
    <t>Gastos Indirectos 2023 (Mantenimiento de Vehículos).</t>
  </si>
  <si>
    <t>2023-FAISMUN-0040-1137-005</t>
  </si>
  <si>
    <t>0040</t>
  </si>
  <si>
    <t>Gastos Indirectos (Honorarios )</t>
  </si>
  <si>
    <t>Obra</t>
  </si>
  <si>
    <t>2023-FORTAMUNDF-0014-001-DM-04-003 MOD. I</t>
  </si>
  <si>
    <t>Adquisición de quirofano móvil (par esterilización de caninos y felinos)</t>
  </si>
  <si>
    <t>SERV. PUB.</t>
  </si>
  <si>
    <t>2023-FORTAMUNDF-0027-001-DM-04-008 MOD. I</t>
  </si>
  <si>
    <t>Adquisición de Barredoras</t>
  </si>
  <si>
    <t>2023-FORTAMUNDF-0028-DM-04-010</t>
  </si>
  <si>
    <t>Equipamiento del Helicoptero de la Secretaria de Seguridad Pública</t>
  </si>
  <si>
    <t>2023-FORTAMUNDF-0029-001-DM-04-009 MOD. I</t>
  </si>
  <si>
    <t>Adquisición de Contenedores</t>
  </si>
  <si>
    <t>2023-FORTAMUNDF-0030-DM-04-011</t>
  </si>
  <si>
    <t>Adquisición de pipas</t>
  </si>
  <si>
    <t>H. AYUNTAMIENTO</t>
  </si>
  <si>
    <t>2023-FORTAMUNDF-0031-DM-04-012</t>
  </si>
  <si>
    <t>Fortalecimiento parque vehicular de la coordinación municipal de protección civil</t>
  </si>
  <si>
    <t>2023-FORTAMUNDF-0032-DM-04-013</t>
  </si>
  <si>
    <t>Fortalecimiento parque vehicular del departamento de bomberos (adquisición de motobombas de ataque rápido)</t>
  </si>
  <si>
    <t>2023-FORTAMUNDF-0033-001-DM-04-014 MOD. I</t>
  </si>
  <si>
    <t>Adquisicón de tres camiones compactadores y un tractocamión</t>
  </si>
  <si>
    <t>2023-FORTAMUNDF-0034-DM-03-016</t>
  </si>
  <si>
    <t>Servicio integral para la instrumentación de acciones de prevención y conscientización de conductas de riesgo en la juventud del Municipio Aguascalientes</t>
  </si>
  <si>
    <t>2023-PDM-00013-DM-01-007</t>
  </si>
  <si>
    <r>
      <t>2023-PDM-0018-002-UR-05-004-</t>
    </r>
    <r>
      <rPr>
        <b/>
        <sz val="11"/>
        <rFont val="Futura Bk BT"/>
      </rPr>
      <t xml:space="preserve">MOD.II </t>
    </r>
    <r>
      <rPr>
        <b/>
        <sz val="10"/>
        <rFont val="Futura Bk BT"/>
      </rPr>
      <t>CANCELADA</t>
    </r>
  </si>
  <si>
    <r>
      <t>2023-PDM-0019-001-UR-05-005-</t>
    </r>
    <r>
      <rPr>
        <b/>
        <sz val="11"/>
        <rFont val="Futura Bk BT"/>
      </rPr>
      <t xml:space="preserve">MOD.I </t>
    </r>
    <r>
      <rPr>
        <b/>
        <sz val="10"/>
        <rFont val="Futura Bk BT"/>
      </rPr>
      <t>CANCELADA</t>
    </r>
  </si>
  <si>
    <r>
      <t>2023-PDM-0020-001-UR-01-006-</t>
    </r>
    <r>
      <rPr>
        <b/>
        <sz val="11"/>
        <rFont val="Futura Bk BT"/>
      </rPr>
      <t xml:space="preserve">MOD.I </t>
    </r>
    <r>
      <rPr>
        <b/>
        <sz val="10"/>
        <rFont val="Futura Bk BT"/>
      </rPr>
      <t>CANCELADA</t>
    </r>
  </si>
  <si>
    <t>HUGO EDER SANTOS GONZALEZ</t>
  </si>
  <si>
    <t>DM-0021-2023</t>
  </si>
  <si>
    <t>2023-PDM-0022-UR-01-009</t>
  </si>
  <si>
    <t>APLICACIÓN DE RIEGO DE SELLO Y SEÑALIZACIÓN, AV. DE LA CONVENCIÓN DE 1914, CALZADA PONIENTE, TRAMO: ENTRE  CALLE AQUILES ELORDUY Y CALLE GUADALUPE</t>
  </si>
  <si>
    <t>M2</t>
  </si>
  <si>
    <t>2023-PDM-0023-UR-01-010</t>
  </si>
  <si>
    <t>APLICACIÓN DE RIEGO DE SELLO Y SEÑALIZACIÓN, AV. DE LA CONVENCIÓN DE 1914, CALZADA ORIENTE, TRAMO: ENTRE  CALLE AQUILES ELORDUY Y CALLE GUADALUPE</t>
  </si>
  <si>
    <t>2023-PDM-0050-UR-05-007</t>
  </si>
  <si>
    <t>CONSTRUCCIÓN DE BOTALLANTAS METÁLICO, PASO SUPERIOR VEHICULAR:AV. AGUASCALIENTES SUR CRECE CON AVENIDA. FERROCARRIL, MÉXICO FRACC.</t>
  </si>
  <si>
    <r>
      <t xml:space="preserve">2023-PDM-0051-001-UR-05-008 </t>
    </r>
    <r>
      <rPr>
        <b/>
        <sz val="10"/>
        <rFont val="Futura Bk BT"/>
      </rPr>
      <t>MOD. I CANCELADA</t>
    </r>
  </si>
  <si>
    <t>CAMBIO DE NEOPRENOS,LATERAL PUENTE MÉXICO: AV AGUASCALIENTES SUR CRUCE CON AV. FERRROCARRIL, MÉXICO FRACC.</t>
  </si>
  <si>
    <t>2023-PDM-0052-UR-05-0011</t>
  </si>
  <si>
    <t>TRABAJOS DE SEÑALIZACIÓN Y COLOCACIÓN DE LOSAS PREFABRICADAS DE CONCRETO: AV. AGUASCALIENTES SUR CRUCE CON AV. FERROCARRIL, MÉXICO FRACCC.</t>
  </si>
  <si>
    <t>2023-PDM-0053-DM-05-008</t>
  </si>
  <si>
    <t>REMODELACIÓN DE SANITARIOS MUJERES PLANTA ALTA Y REMODELACIÓN DE SANITARIOS HOMBRES PLANTA ALTA: PALACIO MUNICIPAL, CENTRO  ZONA</t>
  </si>
  <si>
    <t>2023-FAISMUN-0041-0411101-006</t>
  </si>
  <si>
    <t>0041</t>
  </si>
  <si>
    <t>2023-FAISMUN-0042-0411101-007</t>
  </si>
  <si>
    <t>0042</t>
  </si>
  <si>
    <t>2023-FAISMUN-0043-0411101-008</t>
  </si>
  <si>
    <t>0043</t>
  </si>
  <si>
    <t>2023-FAISMUN-0044-0411101-009</t>
  </si>
  <si>
    <t>0044</t>
  </si>
  <si>
    <t>2023-FAISMUN-0045-02061-010</t>
  </si>
  <si>
    <t>0045</t>
  </si>
  <si>
    <t>ML</t>
  </si>
  <si>
    <t>2023-FAISMUN-0046-01011-011</t>
  </si>
  <si>
    <t>0046</t>
  </si>
  <si>
    <t>0047</t>
  </si>
  <si>
    <t>0048</t>
  </si>
  <si>
    <t>2023-FAISMUN-0049-08302-014</t>
  </si>
  <si>
    <t>0049</t>
  </si>
  <si>
    <t>Tu casa crece (calentador solar) todo el municipio de Aguascalientes.</t>
  </si>
  <si>
    <t>2023-FAISMUN-0055-0540-015</t>
  </si>
  <si>
    <t>0055</t>
  </si>
  <si>
    <t>2023-FAISMUN-0056-1340-016</t>
  </si>
  <si>
    <t>0056</t>
  </si>
  <si>
    <t>2023-FAISMUN-0058-1342-017</t>
  </si>
  <si>
    <t>0058</t>
  </si>
  <si>
    <t>IMAC</t>
  </si>
  <si>
    <t>2023-FORTAMUNDF-0057-DM-04-017</t>
  </si>
  <si>
    <t>Adquisición Autobus Banda Municipal</t>
  </si>
  <si>
    <t>2023-PDM-0006-002-DM-06-004 MOD II</t>
  </si>
  <si>
    <t>2023-PDM-0017-001-UR-05-003 MOD III</t>
  </si>
  <si>
    <t>DIR. ESTATAL</t>
  </si>
  <si>
    <t>MAQUINARIA Y CONSTRUCCIONES CAFA S.A. DE C.V.</t>
  </si>
  <si>
    <t>DIR.  ESTATAL</t>
  </si>
  <si>
    <t>REST. ESTATAL</t>
  </si>
  <si>
    <t>FERELDI S.A DE C.V.</t>
  </si>
  <si>
    <t>DM-0022-2023</t>
  </si>
  <si>
    <t>CASLOP DISEÑO ARTE Y CONSTRUCCION S.A. DE C.V.</t>
  </si>
  <si>
    <t>DM-0023-2023</t>
  </si>
  <si>
    <t>GRUPO REALIZA S.A . DE C.V.</t>
  </si>
  <si>
    <t>DM-0050-2023</t>
  </si>
  <si>
    <t>DM-0052-2023</t>
  </si>
  <si>
    <t>URCOMA S.A. DE C.V.</t>
  </si>
  <si>
    <t>DM-0053-2023</t>
  </si>
  <si>
    <t>Obra por Administración Directa</t>
  </si>
  <si>
    <t>Gastos Indirectos 2023 (contratación de servicios profesionales).</t>
  </si>
  <si>
    <t>contrato</t>
  </si>
  <si>
    <t>INVITACIÓN RESTRINGIDA ESTATAL</t>
  </si>
  <si>
    <t>JOSMAR CONSTRUCCIONES, S.A. DE C. V.</t>
  </si>
  <si>
    <t>FAISMUN-0041-2023</t>
  </si>
  <si>
    <t>CONVOCATORIA PÚBLICA ESTATAL</t>
  </si>
  <si>
    <t>INMOBILIARIA BOCHUM S. DE R.L. DE C.V.</t>
  </si>
  <si>
    <t>FAISMUN-CAP-03-2023</t>
  </si>
  <si>
    <t>ADJUDICACIÓN DIRECTA ESTATAL</t>
  </si>
  <si>
    <t>KRACPMA S.A. DE C.V.</t>
  </si>
  <si>
    <t>FAISMUN-CAP-01-2023</t>
  </si>
  <si>
    <t>FAISMUN-CAP-02-2023</t>
  </si>
  <si>
    <t>Piezas</t>
  </si>
  <si>
    <t>ZIRAHUEN PLANEACION Y CONSTRUCCIONES,S.A. DE C.V.</t>
  </si>
  <si>
    <t>FAISMUN-0056-2023</t>
  </si>
  <si>
    <t>2023-FAISMUN-0059-01011-018</t>
  </si>
  <si>
    <t>0059</t>
  </si>
  <si>
    <t>Construcción de la red de agua potable de la calle Abelardo L. Rodriguez entre la calle Jalisco y Tlaquepaque en la colonia la Soledad.</t>
  </si>
  <si>
    <t>2023-FAISMUN-0060-02061-019</t>
  </si>
  <si>
    <t>0060</t>
  </si>
  <si>
    <t>Construcción de la red de alcantarillado sanitario calle Abelardo L. Rodriguez, colonia la Soledad entre la calle Jalisco y Tlaquepaque.</t>
  </si>
  <si>
    <t>2023-FAISMUN-0062-01024-021</t>
  </si>
  <si>
    <t>0062</t>
  </si>
  <si>
    <t>Sistema</t>
  </si>
  <si>
    <t>Gastos Indirectos 2023, servicios para la proyección de las obras FAISMUN</t>
  </si>
  <si>
    <t>Gastos Indirectos 2023, Mantenimiento Vehícular</t>
  </si>
  <si>
    <t>Construcción de pavimento Hidráulico y banquetas, calle Coral T-3 tramo: entre (puente) cadenamiento 0+000 al 0+120.00, Norias de Ojo Caliente com.</t>
  </si>
  <si>
    <t>Construcción de  Pavimento hidráulico y banquetas, calle Coral T-1 Tramo: entre calle Perla y calle Gema, Norias de Ojocaliente com.</t>
  </si>
  <si>
    <t>ALTA TORSION CONSTRUCCIONES, SA DE CV</t>
  </si>
  <si>
    <t>FAISMUN-0042-2023</t>
  </si>
  <si>
    <t>Construcción de Pavimento Hidráulico y banquetas, calle Coral T-4 Tramo: entre (puente) cadenamiento 0+120 al 0+280.00, Norias de Ojocaliente com.</t>
  </si>
  <si>
    <t>DANIEL FELIPE ECHEVERRIA DIAZ DE LEON</t>
  </si>
  <si>
    <t>FAISMUN-0043-2023</t>
  </si>
  <si>
    <t>Construcción de Roderas de Pavimento Hidráulico, calle Coral T-2 Tramo:entre calle Gema y Hombro del Arroyo, Norias de Ojocaliente com.</t>
  </si>
  <si>
    <t>MAGS CONSTRUCCIONES,SA DE CV</t>
  </si>
  <si>
    <t>FAISMUN-0044-2023</t>
  </si>
  <si>
    <t>Construcción de la red de alcantarillado sanitario, Paseo de los olivos entre calle Gral.Fco.Villa y san Juan.Ejido san Ignacio III, Ags.</t>
  </si>
  <si>
    <t>Construcción de la red de agua potable, Paseo de los olivos entre calle camino Real y Pinos y calles anexas al poniente. Ejido san Ignacio III, Ags.</t>
  </si>
  <si>
    <t>MAQUINARIA URBANIZACIONES Y EDIFICACIONES HIDROCALIDAS SA DE CV</t>
  </si>
  <si>
    <t>FAISMUN-CAP-04-2023</t>
  </si>
  <si>
    <r>
      <t>2023-FAISMUN-0047-001-02061-012</t>
    </r>
    <r>
      <rPr>
        <b/>
        <sz val="11"/>
        <rFont val="Futura Bk BT"/>
      </rPr>
      <t xml:space="preserve"> (MODIFICADO FINAL)</t>
    </r>
  </si>
  <si>
    <t>Construcción de la red de alcantarillado, en la colonia Barranca de Guadalupe.</t>
  </si>
  <si>
    <r>
      <t>2023-FAISMUN-0048-001-01011-013</t>
    </r>
    <r>
      <rPr>
        <b/>
        <sz val="11"/>
        <rFont val="Futura Bk BT"/>
      </rPr>
      <t xml:space="preserve"> (MODIFICADO FINAL)</t>
    </r>
  </si>
  <si>
    <t>Construcción de la red de agua potable, en la colonia Barranca de Guadalupe.</t>
  </si>
  <si>
    <t>Instalaciones para Concentración de Medidores en el área de piedras. Mercado Guillermo Prieto, Altavista col.</t>
  </si>
  <si>
    <t>SERVICIOS PROFESIONALES GAAL, SA DE CV</t>
  </si>
  <si>
    <t>FAISMUN-0055-2023</t>
  </si>
  <si>
    <t>Construcción de cancha de Futbol Soccer. Gral. Mateo Almanza, Esquina Abraham González, Insurgentes Fracc.</t>
  </si>
  <si>
    <t>Obra Complementaria Rehabilitación del Parque Azul. Gral.Mateo Almanza, Esquina Abraham González, Insurgentes Fracc.</t>
  </si>
  <si>
    <t>ELECTRO ILUMINACION Y PROYECTOS DE OCCIDENTE SA DE CV</t>
  </si>
  <si>
    <t>FAISMUN-0058-2023</t>
  </si>
  <si>
    <t>Suministro e instalación de equipamiento electromecánico de pozo profundo P-146 la Herrada, zona Miradores (Nor-Oriente.) Prolongación Rodolfo Landeros Gallegos,Ags.</t>
  </si>
  <si>
    <t>2023-FAISMUN-0067-02061-022</t>
  </si>
  <si>
    <t>0067</t>
  </si>
  <si>
    <t>Construcción de la red de alcantarillado sanitario, calles Lluvia y Banderilla de la colonia el Riego.</t>
  </si>
  <si>
    <t>2023-FAISMUN-0068-01011-023</t>
  </si>
  <si>
    <t>0068</t>
  </si>
  <si>
    <t>Construcción de la red de Agua Potable, calles Lluvia y Banderilla de la colonia el Riego.</t>
  </si>
  <si>
    <t>2023-FAISMUN-0077-01011-026</t>
  </si>
  <si>
    <t>0077</t>
  </si>
  <si>
    <t>Línea de conducción pozo profundo No.P-091 A, Ojocaliente I -2 al tanque el guarda TR055 (TQ030),Fracc.Ojocaliente I, Zona Real del Sol, Aguascalientes, Ags.</t>
  </si>
  <si>
    <t>2023-FAISMUN-0079-01021-027</t>
  </si>
  <si>
    <t>0079</t>
  </si>
  <si>
    <t>Perforación de Pozo Profundo P-199 la Herrada 2, Zona Miradores (Nor Oriente),Prolongación Av. Rodolfo Landeros Gallegos.</t>
  </si>
  <si>
    <t>2023-PDM-0002-003-DM-06-001 MOD III</t>
  </si>
  <si>
    <t>2023-PDM-0005-004-DM-06-003 MOD.IV</t>
  </si>
  <si>
    <t>2023-PDM-0008-004-UR-01-001 MOD.IV</t>
  </si>
  <si>
    <t>2023-PDM-0009-004-UR-05-002 MOD. IV</t>
  </si>
  <si>
    <t>2023-PDM-0010-003-DM-06-005 MOD. III</t>
  </si>
  <si>
    <t>2023-PDM-0012-002-IE-03-001 MOD.II</t>
  </si>
  <si>
    <t>IE</t>
  </si>
  <si>
    <t>2023-PDM-0063-DM-05-010</t>
  </si>
  <si>
    <t>REMODELACIÓN DE SANITARIOS HOMBRES Y MUJERES PLANTA BAJA: PALACIO MUNICIPAL,CENTRO ZONA</t>
  </si>
  <si>
    <t>0</t>
  </si>
  <si>
    <t>2023-PDM-0064-ID-03-001</t>
  </si>
  <si>
    <t>ID</t>
  </si>
  <si>
    <t>MANTENIMIENTO DE CANCHA DE FUTBOL RÁPIDO CON PASTO SINTÉTICO: CRUCE AVENIDA UNIVERSIDAD Y CANAL INTERCEPTOR, AGUASCALIENTES MPIO</t>
  </si>
  <si>
    <t>2023-PDM-0065-DM-05-011</t>
  </si>
  <si>
    <t>CONSTRUCCIÓN DE HOSPITAL VETERINARIO PRIMERA ETAPA: AV. JOSÉ MARÍA CHÁVEZ S/N PRADOS DE VILLASUNCIÓN FRACC., DESARROLLO ESPECIAL VILLASUNCIÓN, AGUASCALIENTES, AGS.</t>
  </si>
  <si>
    <t>2023-PDM-0078-UR-01-016</t>
  </si>
  <si>
    <t>REABILITACIÓN DE SUPERFICIE DE RODAMIENTO EN CALIENTE Y ASFALTO ADICIONADO TIPO 1: VARIAS CALLES EL MUNICIPIO DE AGUASCALIENTES</t>
  </si>
  <si>
    <t>2023-FORTAMUNDF-0001-003-DM-06-001 MOD. III</t>
  </si>
  <si>
    <t>Varios</t>
  </si>
  <si>
    <t>2023-FORTAMUNDF-0094-DM-04-019</t>
  </si>
  <si>
    <t>Adquisición de retroexcavadora, cama baja de 60 toneladas y minicargador con rotomartillo</t>
  </si>
  <si>
    <t>Productos Metalicos MYGSA S.A. de C.V.</t>
  </si>
  <si>
    <t>Aseca S.A. de C.V.</t>
  </si>
  <si>
    <t>2023-FORTAMUNDF-0035-002-DM-04-015 MOD. II</t>
  </si>
  <si>
    <t>Adquisición de Hidrolavadora y Vehículo</t>
  </si>
  <si>
    <t>2023-FORTAMUNDF-0092-DM-04-018</t>
  </si>
  <si>
    <t>Adquisición de Mini Cargador, Grúa Articulada y Tracto Camión</t>
  </si>
  <si>
    <t>SEPTIEMBRE</t>
  </si>
  <si>
    <t>2023-PDM-0004-006-DM-05-002 MOD. VI</t>
  </si>
  <si>
    <t>2023-PDM-0011-004-DM-05-006 MOD IV</t>
  </si>
  <si>
    <r>
      <t xml:space="preserve">2023-PDM-0021-002-EA-01-001 </t>
    </r>
    <r>
      <rPr>
        <b/>
        <sz val="11"/>
        <rFont val="Futura Bk BT"/>
      </rPr>
      <t>MOD. FINAL</t>
    </r>
  </si>
  <si>
    <t>EDIFICACIONES RENACE,S.A. DE C.V.</t>
  </si>
  <si>
    <t>DM-0063-2023</t>
  </si>
  <si>
    <t>2023-PDM-0066-DM-05-012</t>
  </si>
  <si>
    <t>REHABILITACIÓN DE MURO COLINDANTE PARQUE EX-EJIDO OJOCALIENTE:AV. OJOCALIENTE S/N, EX-HACIENDA OJOCALIENTE</t>
  </si>
  <si>
    <t>2023-FAISMUN-0075-1342-024</t>
  </si>
  <si>
    <t>0075</t>
  </si>
  <si>
    <t>Rehabilitación cancha futbolito, parque pocitos. Calle Isidro Morales, Aguascalientes Mpio.</t>
  </si>
  <si>
    <t>2023-FAISMUN-0076-1342-025</t>
  </si>
  <si>
    <t>Rehabilitación cancha futbol Rápido. Av. Revolución s/n, San Antonio de Péñuelas com.</t>
  </si>
  <si>
    <t>2023-FAISMUN-0081-01021-029</t>
  </si>
  <si>
    <t>0081</t>
  </si>
  <si>
    <t>Perforación de Pozo Profundo P 166A Austrias 2, Zona Mujeres Ilustres  (Sur) Aguascalientes.</t>
  </si>
  <si>
    <t>2023-FAISMUN-0082-01021-030</t>
  </si>
  <si>
    <t>0082</t>
  </si>
  <si>
    <t>Perforación de Pozo Profundo P-104 B el conejal 2 para enviar sus aguas a la estación de rebombeo el conejal, zona Miradores. El conejal</t>
  </si>
  <si>
    <t>2023-FAISMUN-0083-01021-031</t>
  </si>
  <si>
    <t>0083</t>
  </si>
  <si>
    <t>Perforación de Pozo Profundo P-028 B el conejal 1 para enviar sus aguas a la estación de rebombeo el conejal, zona Miradores. El conejal</t>
  </si>
  <si>
    <t>2023-FAISMUN-0084-01021-032</t>
  </si>
  <si>
    <t>0084</t>
  </si>
  <si>
    <t>Perforación de Pozo Profundo P-058 A el Malacate 2,zona Mujeres Ilustres (sur) comunidad el Relicario</t>
  </si>
  <si>
    <t>2023-FAISMUN-0085-01021-033</t>
  </si>
  <si>
    <t>0085</t>
  </si>
  <si>
    <t>Perforación de Pozo Profundo P-191 Mujeres Ilustres, (sur) los cobos.</t>
  </si>
  <si>
    <t>2023-FAISMUN-0086-01021-034</t>
  </si>
  <si>
    <t>0086</t>
  </si>
  <si>
    <t>Perforación de Pozo Profundo P-192 Natura 5 (tierra santa) zona  Cartagena (norte) fracc. Natura 5.</t>
  </si>
  <si>
    <t>PIEZA</t>
  </si>
  <si>
    <t xml:space="preserve"> CCAPAMA</t>
  </si>
  <si>
    <t>0102</t>
  </si>
  <si>
    <t>Perforación de pozo profundo P-192 Natura 5 (Tierra Santa) zona Cartagena (Norte) fracc. Natura 5</t>
  </si>
  <si>
    <t xml:space="preserve">NOTA: ESTA OBRA SE COMPLEMENTA CON INVERSION DEL FONDO DE APORTACIONES PARA LA INFRAESTRUCCTURA  SOCIAL MUNICIPAL  (FAISMUN) OBRA 0086, POR UN MONTO DE $9,304,840.91  DANDO UN TOTAL DE $11,169,589.75 </t>
  </si>
  <si>
    <t>RENDIMIENTOS BANCARIOS (FAIS-BANOBRAS 2022)</t>
  </si>
  <si>
    <t>RENDIMIENTOS BANCARIOS FAIS-BANOBRAS 2022</t>
  </si>
  <si>
    <t xml:space="preserve">SECRETARÍA DE FINANZAS PÚBLICAS                                                                                                                                        DIRECCIÓN DE EGRESOS                                                                                                                                                                                                                          </t>
  </si>
  <si>
    <t>PROGRAMAS Y PROYECTOS DE INVERSIÓN</t>
  </si>
  <si>
    <t>PERIODO DEL 01 DE JULIO AL 30 DE SEPTIEMBRE 2023</t>
  </si>
  <si>
    <t xml:space="preserve">                                                     PROGRAMAS Y PROYECTOS  DE INVERSIÓN                              PERIODO DEL 01 DE JULIO AL 30 DE SEPTIEMBRE 2023      </t>
  </si>
  <si>
    <t>PROGRAMAS Y PROYECTOS DE INVERSIÓN                                   PERIODO DEL 01 DE JULIO AL 30 SEPTIEMBRE 2023</t>
  </si>
  <si>
    <t xml:space="preserve">PROGRAMAS Y PROYECTOS  DE INVERSIÓN                              PERIODO DEL 01 DE JULIO AL 30 DE SEPTIEMBRE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</si>
</sst>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#,##0.000"/>
    <numFmt numFmtId="167" formatCode="0000"/>
    <numFmt numFmtId="168" formatCode="#,##0_ ;\-#,##0\ 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mic Sans MS"/>
      <family val="4"/>
    </font>
    <font>
      <b/>
      <sz val="18"/>
      <color indexed="9"/>
      <name val="Calibri"/>
      <family val="2"/>
    </font>
    <font>
      <sz val="14"/>
      <color theme="1"/>
      <name val="Calibri"/>
      <family val="2"/>
      <scheme val="minor"/>
    </font>
    <font>
      <sz val="11"/>
      <name val="Futura Bk BT"/>
      <family val="2"/>
    </font>
    <font>
      <b/>
      <sz val="18"/>
      <color theme="0"/>
      <name val="Calibri"/>
      <family val="2"/>
      <scheme val="minor"/>
    </font>
    <font>
      <b/>
      <sz val="11"/>
      <name val="Futura Bk BT"/>
      <family val="2"/>
    </font>
    <font>
      <b/>
      <i/>
      <sz val="11"/>
      <color indexed="9"/>
      <name val="Futura Hv BT"/>
      <family val="2"/>
    </font>
    <font>
      <b/>
      <sz val="10"/>
      <name val="Futura BdCn BT"/>
      <family val="2"/>
    </font>
    <font>
      <sz val="10"/>
      <name val="NewsGoth"/>
      <family val="2"/>
    </font>
    <font>
      <sz val="10"/>
      <color theme="1"/>
      <name val="Calibri"/>
      <family val="2"/>
      <scheme val="minor"/>
    </font>
    <font>
      <sz val="10"/>
      <name val="Futura Bk BT"/>
      <family val="2"/>
    </font>
    <font>
      <b/>
      <sz val="14"/>
      <color indexed="9"/>
      <name val="Calibri"/>
      <family val="2"/>
    </font>
    <font>
      <sz val="11"/>
      <name val="Futura Hv BT"/>
      <family val="2"/>
    </font>
    <font>
      <b/>
      <sz val="11"/>
      <name val="Futura Hv BT"/>
    </font>
    <font>
      <sz val="11"/>
      <name val="Futura BdCn BT"/>
    </font>
    <font>
      <sz val="11"/>
      <name val="NewsGoth"/>
      <family val="2"/>
    </font>
    <font>
      <b/>
      <i/>
      <sz val="11"/>
      <name val="Futura Bk BT"/>
      <family val="2"/>
    </font>
    <font>
      <sz val="11"/>
      <name val="NewsGoth"/>
    </font>
    <font>
      <sz val="14"/>
      <color indexed="9"/>
      <name val="Calibri"/>
      <family val="2"/>
    </font>
    <font>
      <sz val="11"/>
      <name val="Futura Bk BT"/>
    </font>
    <font>
      <b/>
      <sz val="20"/>
      <color indexed="9"/>
      <name val="Calibri Light"/>
      <family val="2"/>
      <scheme val="major"/>
    </font>
    <font>
      <b/>
      <sz val="10"/>
      <color theme="0"/>
      <name val="Comic Sans MS"/>
      <family val="4"/>
    </font>
    <font>
      <b/>
      <sz val="26"/>
      <color theme="0"/>
      <name val="Calibri Light"/>
      <family val="2"/>
      <scheme val="major"/>
    </font>
    <font>
      <b/>
      <sz val="20"/>
      <color theme="0"/>
      <name val="Calibri Light"/>
      <family val="2"/>
      <scheme val="major"/>
    </font>
    <font>
      <b/>
      <sz val="28"/>
      <color theme="0"/>
      <name val="Calibri Light"/>
      <family val="2"/>
      <scheme val="major"/>
    </font>
    <font>
      <b/>
      <sz val="24"/>
      <color theme="1"/>
      <name val="Calibri"/>
      <family val="2"/>
      <scheme val="minor"/>
    </font>
    <font>
      <b/>
      <sz val="18"/>
      <color theme="1"/>
      <name val="Futura Bk BT"/>
    </font>
    <font>
      <b/>
      <sz val="18"/>
      <name val="Futura Bk BT"/>
    </font>
    <font>
      <b/>
      <sz val="18"/>
      <color theme="1"/>
      <name val="Calibri"/>
      <family val="2"/>
      <scheme val="minor"/>
    </font>
    <font>
      <b/>
      <sz val="16"/>
      <color theme="1"/>
      <name val="Futura Bk BT"/>
    </font>
    <font>
      <b/>
      <sz val="11"/>
      <color theme="1"/>
      <name val="Futura Bk BT"/>
    </font>
    <font>
      <sz val="18"/>
      <color theme="1"/>
      <name val="Futura Bk BT"/>
    </font>
    <font>
      <sz val="20"/>
      <color theme="1"/>
      <name val="Futura Bk BT"/>
    </font>
    <font>
      <b/>
      <sz val="12"/>
      <color theme="1"/>
      <name val="Futura Bk BT"/>
    </font>
    <font>
      <sz val="16"/>
      <color theme="1"/>
      <name val="Futura Bk BT"/>
    </font>
    <font>
      <sz val="14"/>
      <color theme="1"/>
      <name val="Futura Bk BT"/>
    </font>
    <font>
      <sz val="12"/>
      <color theme="1"/>
      <name val="Futura Bk BT"/>
    </font>
    <font>
      <sz val="11"/>
      <color theme="1"/>
      <name val="Futura Bk BT"/>
    </font>
    <font>
      <b/>
      <sz val="10"/>
      <color theme="1"/>
      <name val="Futura Bk BT"/>
    </font>
    <font>
      <sz val="8"/>
      <name val="Futura Bk BT"/>
    </font>
    <font>
      <sz val="8"/>
      <name val="Comic Sans MS"/>
      <family val="4"/>
    </font>
    <font>
      <sz val="11"/>
      <color indexed="8"/>
      <name val="Calibri"/>
      <family val="2"/>
      <scheme val="minor"/>
    </font>
    <font>
      <b/>
      <sz val="14"/>
      <color theme="1"/>
      <name val="Futura Bk BT"/>
    </font>
    <font>
      <b/>
      <sz val="9"/>
      <color indexed="81"/>
      <name val="Tahoma"/>
      <family val="2"/>
    </font>
    <font>
      <b/>
      <sz val="36"/>
      <color theme="0"/>
      <name val="Calibri Light"/>
      <family val="2"/>
      <scheme val="major"/>
    </font>
    <font>
      <b/>
      <sz val="9"/>
      <name val="Futura BdCn BT"/>
      <family val="2"/>
    </font>
    <font>
      <b/>
      <sz val="8"/>
      <name val="Futura BdCn BT"/>
      <family val="2"/>
    </font>
    <font>
      <b/>
      <sz val="9"/>
      <name val="Futura BdCn BT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indexed="9"/>
      <name val="Futura Hv BT"/>
      <family val="2"/>
    </font>
    <font>
      <b/>
      <sz val="10"/>
      <name val="Futura Bk BT"/>
    </font>
    <font>
      <b/>
      <i/>
      <sz val="10"/>
      <name val="Futura Bk BT"/>
      <family val="2"/>
    </font>
    <font>
      <b/>
      <sz val="10"/>
      <name val="Futura Bk BT"/>
      <family val="2"/>
    </font>
    <font>
      <sz val="13"/>
      <color indexed="9"/>
      <name val="Calibri"/>
      <family val="2"/>
    </font>
    <font>
      <b/>
      <sz val="28"/>
      <name val="Calibri Light"/>
      <family val="2"/>
      <scheme val="major"/>
    </font>
    <font>
      <b/>
      <sz val="11"/>
      <name val="Futura Bk BT"/>
    </font>
    <font>
      <sz val="9"/>
      <name val="Futura Bk BT"/>
      <family val="2"/>
    </font>
    <font>
      <sz val="11"/>
      <name val="Arial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2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165" fontId="5" fillId="0" borderId="0" xfId="2" applyNumberFormat="1" applyFont="1" applyBorder="1" applyAlignment="1"/>
    <xf numFmtId="0" fontId="5" fillId="0" borderId="0" xfId="0" applyFont="1" applyAlignment="1"/>
    <xf numFmtId="165" fontId="5" fillId="0" borderId="0" xfId="2" applyNumberFormat="1" applyFont="1" applyFill="1" applyBorder="1" applyAlignment="1"/>
    <xf numFmtId="0" fontId="12" fillId="0" borderId="0" xfId="0" applyFont="1"/>
    <xf numFmtId="0" fontId="0" fillId="0" borderId="0" xfId="0" applyAlignment="1">
      <alignment horizontal="center"/>
    </xf>
    <xf numFmtId="43" fontId="5" fillId="0" borderId="0" xfId="0" applyNumberFormat="1" applyFont="1"/>
    <xf numFmtId="0" fontId="15" fillId="0" borderId="0" xfId="3" applyFont="1" applyAlignment="1">
      <alignment vertical="center"/>
    </xf>
    <xf numFmtId="0" fontId="15" fillId="0" borderId="0" xfId="3" applyFont="1" applyFill="1" applyAlignment="1">
      <alignment vertical="center"/>
    </xf>
    <xf numFmtId="0" fontId="15" fillId="0" borderId="0" xfId="3" applyFont="1" applyBorder="1" applyAlignment="1">
      <alignment horizontal="center"/>
    </xf>
    <xf numFmtId="0" fontId="15" fillId="0" borderId="0" xfId="3" applyFont="1"/>
    <xf numFmtId="0" fontId="15" fillId="0" borderId="0" xfId="0" applyFont="1"/>
    <xf numFmtId="0" fontId="15" fillId="0" borderId="0" xfId="3" applyFont="1" applyAlignment="1">
      <alignment horizontal="center"/>
    </xf>
    <xf numFmtId="0" fontId="1" fillId="0" borderId="0" xfId="0" applyFont="1"/>
    <xf numFmtId="0" fontId="11" fillId="0" borderId="0" xfId="3" applyFont="1"/>
    <xf numFmtId="0" fontId="6" fillId="0" borderId="12" xfId="3" applyFont="1" applyFill="1" applyBorder="1" applyAlignment="1">
      <alignment horizontal="center" vertical="center" wrapText="1"/>
    </xf>
    <xf numFmtId="0" fontId="6" fillId="0" borderId="13" xfId="3" applyFont="1" applyFill="1" applyBorder="1" applyAlignment="1">
      <alignment horizontal="center" vertical="center" wrapText="1"/>
    </xf>
    <xf numFmtId="3" fontId="6" fillId="0" borderId="0" xfId="3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5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3" fontId="8" fillId="0" borderId="8" xfId="4" applyNumberFormat="1" applyFont="1" applyFill="1" applyBorder="1" applyAlignment="1">
      <alignment vertical="center"/>
    </xf>
    <xf numFmtId="4" fontId="6" fillId="0" borderId="8" xfId="4" applyNumberFormat="1" applyFont="1" applyFill="1" applyBorder="1" applyAlignment="1">
      <alignment horizontal="center" vertical="center"/>
    </xf>
    <xf numFmtId="9" fontId="6" fillId="0" borderId="8" xfId="5" applyNumberFormat="1" applyFont="1" applyFill="1" applyBorder="1" applyAlignment="1">
      <alignment horizontal="center" vertical="center"/>
    </xf>
    <xf numFmtId="10" fontId="6" fillId="0" borderId="8" xfId="5" applyNumberFormat="1" applyFont="1" applyFill="1" applyBorder="1" applyAlignment="1">
      <alignment horizontal="center" vertical="center"/>
    </xf>
    <xf numFmtId="2" fontId="6" fillId="0" borderId="8" xfId="5" applyNumberFormat="1" applyFont="1" applyFill="1" applyBorder="1" applyAlignment="1">
      <alignment horizontal="center" vertical="center"/>
    </xf>
    <xf numFmtId="3" fontId="6" fillId="0" borderId="8" xfId="5" applyNumberFormat="1" applyFont="1" applyFill="1" applyBorder="1" applyAlignment="1">
      <alignment horizontal="center" vertical="center"/>
    </xf>
    <xf numFmtId="0" fontId="6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 wrapText="1"/>
    </xf>
    <xf numFmtId="0" fontId="18" fillId="0" borderId="0" xfId="3" applyFont="1" applyAlignment="1">
      <alignment vertical="center"/>
    </xf>
    <xf numFmtId="0" fontId="18" fillId="0" borderId="0" xfId="3" applyFont="1" applyFill="1" applyAlignment="1">
      <alignment vertical="center"/>
    </xf>
    <xf numFmtId="0" fontId="19" fillId="3" borderId="14" xfId="3" applyFont="1" applyFill="1" applyBorder="1" applyAlignment="1">
      <alignment horizontal="center" vertical="center"/>
    </xf>
    <xf numFmtId="3" fontId="8" fillId="7" borderId="15" xfId="4" applyNumberFormat="1" applyFont="1" applyFill="1" applyBorder="1" applyAlignment="1">
      <alignment vertical="center"/>
    </xf>
    <xf numFmtId="0" fontId="6" fillId="0" borderId="0" xfId="3" applyFont="1" applyBorder="1" applyAlignment="1">
      <alignment horizontal="center"/>
    </xf>
    <xf numFmtId="0" fontId="18" fillId="0" borderId="0" xfId="3" applyFont="1"/>
    <xf numFmtId="0" fontId="18" fillId="0" borderId="0" xfId="0" applyFont="1" applyBorder="1"/>
    <xf numFmtId="2" fontId="18" fillId="0" borderId="0" xfId="5" applyNumberFormat="1" applyFont="1" applyFill="1" applyBorder="1" applyAlignment="1">
      <alignment vertical="center"/>
    </xf>
    <xf numFmtId="0" fontId="18" fillId="0" borderId="0" xfId="3" applyFont="1" applyAlignment="1">
      <alignment horizontal="center"/>
    </xf>
    <xf numFmtId="0" fontId="18" fillId="4" borderId="0" xfId="3" applyFont="1" applyFill="1"/>
    <xf numFmtId="43" fontId="18" fillId="4" borderId="0" xfId="6" applyFont="1" applyFill="1"/>
    <xf numFmtId="0" fontId="20" fillId="4" borderId="0" xfId="3" applyFont="1" applyFill="1"/>
    <xf numFmtId="3" fontId="18" fillId="0" borderId="0" xfId="3" applyNumberFormat="1" applyFont="1" applyFill="1"/>
    <xf numFmtId="3" fontId="18" fillId="0" borderId="0" xfId="3" applyNumberFormat="1" applyFont="1"/>
    <xf numFmtId="0" fontId="18" fillId="0" borderId="0" xfId="0" applyFont="1"/>
    <xf numFmtId="0" fontId="8" fillId="0" borderId="0" xfId="3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Fill="1"/>
    <xf numFmtId="0" fontId="0" fillId="0" borderId="0" xfId="0" applyFill="1"/>
    <xf numFmtId="43" fontId="0" fillId="0" borderId="0" xfId="1" applyFont="1"/>
    <xf numFmtId="43" fontId="0" fillId="0" borderId="0" xfId="0" applyNumberFormat="1"/>
    <xf numFmtId="3" fontId="0" fillId="0" borderId="0" xfId="0" applyNumberFormat="1"/>
    <xf numFmtId="44" fontId="0" fillId="0" borderId="0" xfId="2" applyFont="1" applyFill="1" applyAlignment="1">
      <alignment horizontal="center" vertical="center"/>
    </xf>
    <xf numFmtId="0" fontId="23" fillId="0" borderId="0" xfId="0" applyFont="1" applyFill="1" applyAlignment="1">
      <alignment wrapText="1"/>
    </xf>
    <xf numFmtId="0" fontId="0" fillId="8" borderId="0" xfId="0" applyFill="1"/>
    <xf numFmtId="0" fontId="23" fillId="0" borderId="0" xfId="0" applyFont="1" applyFill="1" applyAlignment="1">
      <alignment vertical="center"/>
    </xf>
    <xf numFmtId="44" fontId="24" fillId="0" borderId="0" xfId="2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Fill="1"/>
    <xf numFmtId="0" fontId="34" fillId="0" borderId="3" xfId="0" applyFont="1" applyFill="1" applyBorder="1" applyAlignment="1">
      <alignment vertical="center"/>
    </xf>
    <xf numFmtId="3" fontId="34" fillId="0" borderId="4" xfId="1" applyNumberFormat="1" applyFont="1" applyFill="1" applyBorder="1" applyAlignment="1">
      <alignment vertical="center"/>
    </xf>
    <xf numFmtId="164" fontId="34" fillId="0" borderId="4" xfId="1" applyNumberFormat="1" applyFont="1" applyFill="1" applyBorder="1" applyAlignment="1">
      <alignment vertical="center"/>
    </xf>
    <xf numFmtId="164" fontId="35" fillId="0" borderId="5" xfId="1" applyNumberFormat="1" applyFont="1" applyFill="1" applyBorder="1" applyAlignment="1">
      <alignment vertical="center"/>
    </xf>
    <xf numFmtId="43" fontId="5" fillId="0" borderId="0" xfId="1" applyFont="1" applyFill="1"/>
    <xf numFmtId="164" fontId="34" fillId="0" borderId="2" xfId="1" applyNumberFormat="1" applyFont="1" applyFill="1" applyBorder="1" applyAlignment="1">
      <alignment vertical="center"/>
    </xf>
    <xf numFmtId="3" fontId="34" fillId="0" borderId="2" xfId="1" applyNumberFormat="1" applyFont="1" applyFill="1" applyBorder="1" applyAlignment="1">
      <alignment vertical="center"/>
    </xf>
    <xf numFmtId="3" fontId="35" fillId="0" borderId="6" xfId="1" applyNumberFormat="1" applyFont="1" applyFill="1" applyBorder="1" applyAlignment="1">
      <alignment vertical="center"/>
    </xf>
    <xf numFmtId="164" fontId="5" fillId="0" borderId="0" xfId="0" applyNumberFormat="1" applyFont="1" applyFill="1"/>
    <xf numFmtId="0" fontId="34" fillId="0" borderId="1" xfId="0" applyFont="1" applyFill="1" applyBorder="1" applyAlignment="1">
      <alignment vertical="center" wrapText="1"/>
    </xf>
    <xf numFmtId="43" fontId="5" fillId="0" borderId="0" xfId="0" applyNumberFormat="1" applyFont="1" applyFill="1"/>
    <xf numFmtId="0" fontId="5" fillId="0" borderId="0" xfId="0" applyFont="1" applyFill="1" applyAlignment="1">
      <alignment vertical="center"/>
    </xf>
    <xf numFmtId="0" fontId="36" fillId="0" borderId="0" xfId="0" applyFont="1" applyBorder="1" applyAlignment="1">
      <alignment vertical="top" wrapText="1"/>
    </xf>
    <xf numFmtId="3" fontId="29" fillId="0" borderId="16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3" fontId="29" fillId="0" borderId="0" xfId="1" applyNumberFormat="1" applyFont="1" applyFill="1" applyBorder="1" applyAlignment="1">
      <alignment vertical="center"/>
    </xf>
    <xf numFmtId="164" fontId="29" fillId="0" borderId="0" xfId="1" applyNumberFormat="1" applyFont="1" applyFill="1" applyBorder="1" applyAlignment="1">
      <alignment vertical="center"/>
    </xf>
    <xf numFmtId="3" fontId="29" fillId="0" borderId="0" xfId="1" applyNumberFormat="1" applyFont="1" applyBorder="1" applyAlignment="1">
      <alignment vertical="center"/>
    </xf>
    <xf numFmtId="0" fontId="36" fillId="0" borderId="0" xfId="0" applyFont="1" applyAlignment="1">
      <alignment vertical="top" wrapText="1"/>
    </xf>
    <xf numFmtId="0" fontId="34" fillId="0" borderId="2" xfId="0" applyFont="1" applyBorder="1" applyAlignment="1">
      <alignment horizontal="right"/>
    </xf>
    <xf numFmtId="0" fontId="29" fillId="0" borderId="2" xfId="1" applyNumberFormat="1" applyFont="1" applyBorder="1" applyAlignment="1">
      <alignment horizontal="center"/>
    </xf>
    <xf numFmtId="3" fontId="29" fillId="0" borderId="2" xfId="1" applyNumberFormat="1" applyFont="1" applyFill="1" applyBorder="1"/>
    <xf numFmtId="3" fontId="29" fillId="0" borderId="2" xfId="1" applyNumberFormat="1" applyFont="1" applyBorder="1"/>
    <xf numFmtId="164" fontId="29" fillId="0" borderId="2" xfId="1" applyNumberFormat="1" applyFont="1" applyFill="1" applyBorder="1" applyAlignment="1">
      <alignment vertical="center"/>
    </xf>
    <xf numFmtId="3" fontId="29" fillId="0" borderId="0" xfId="1" applyNumberFormat="1" applyFont="1" applyBorder="1"/>
    <xf numFmtId="0" fontId="36" fillId="0" borderId="0" xfId="0" applyFont="1" applyAlignment="1">
      <alignment horizontal="left" vertical="top" wrapText="1"/>
    </xf>
    <xf numFmtId="3" fontId="29" fillId="0" borderId="0" xfId="1" applyNumberFormat="1" applyFont="1" applyFill="1" applyBorder="1" applyAlignment="1">
      <alignment horizontal="right"/>
    </xf>
    <xf numFmtId="3" fontId="29" fillId="0" borderId="0" xfId="1" applyNumberFormat="1" applyFont="1" applyFill="1" applyBorder="1" applyAlignment="1"/>
    <xf numFmtId="164" fontId="29" fillId="0" borderId="17" xfId="0" applyNumberFormat="1" applyFont="1" applyBorder="1"/>
    <xf numFmtId="3" fontId="29" fillId="0" borderId="0" xfId="1" applyNumberFormat="1" applyFont="1" applyBorder="1" applyAlignment="1">
      <alignment horizontal="center"/>
    </xf>
    <xf numFmtId="3" fontId="29" fillId="0" borderId="0" xfId="1" applyNumberFormat="1" applyFont="1" applyFill="1" applyBorder="1"/>
    <xf numFmtId="0" fontId="37" fillId="0" borderId="0" xfId="0" applyFont="1" applyBorder="1"/>
    <xf numFmtId="43" fontId="37" fillId="0" borderId="0" xfId="1" applyFont="1"/>
    <xf numFmtId="166" fontId="34" fillId="0" borderId="0" xfId="0" applyNumberFormat="1" applyFont="1"/>
    <xf numFmtId="3" fontId="0" fillId="0" borderId="0" xfId="0" applyNumberFormat="1" applyFill="1" applyBorder="1"/>
    <xf numFmtId="0" fontId="0" fillId="0" borderId="0" xfId="0" applyFill="1" applyBorder="1"/>
    <xf numFmtId="0" fontId="39" fillId="0" borderId="0" xfId="0" applyFont="1" applyAlignment="1">
      <alignment horizontal="center" vertical="top"/>
    </xf>
    <xf numFmtId="43" fontId="39" fillId="0" borderId="0" xfId="1" applyFont="1"/>
    <xf numFmtId="43" fontId="39" fillId="0" borderId="0" xfId="0" applyNumberFormat="1" applyFont="1"/>
    <xf numFmtId="0" fontId="0" fillId="0" borderId="0" xfId="0" applyAlignment="1">
      <alignment vertical="top"/>
    </xf>
    <xf numFmtId="43" fontId="39" fillId="0" borderId="0" xfId="0" applyNumberFormat="1" applyFont="1" applyAlignment="1">
      <alignment vertical="top"/>
    </xf>
    <xf numFmtId="43" fontId="39" fillId="0" borderId="0" xfId="1" applyFont="1" applyAlignment="1">
      <alignment vertical="top"/>
    </xf>
    <xf numFmtId="0" fontId="39" fillId="0" borderId="0" xfId="0" applyFont="1"/>
    <xf numFmtId="43" fontId="37" fillId="0" borderId="0" xfId="0" applyNumberFormat="1" applyFont="1"/>
    <xf numFmtId="0" fontId="40" fillId="0" borderId="0" xfId="0" applyFont="1"/>
    <xf numFmtId="43" fontId="40" fillId="0" borderId="0" xfId="1" applyFont="1"/>
    <xf numFmtId="43" fontId="40" fillId="0" borderId="0" xfId="0" applyNumberFormat="1" applyFont="1"/>
    <xf numFmtId="43" fontId="41" fillId="0" borderId="0" xfId="1" applyFont="1" applyAlignment="1"/>
    <xf numFmtId="43" fontId="41" fillId="0" borderId="0" xfId="1" applyFont="1" applyAlignment="1">
      <alignment wrapText="1"/>
    </xf>
    <xf numFmtId="0" fontId="42" fillId="0" borderId="0" xfId="0" applyFont="1" applyAlignment="1">
      <alignment horizontal="center" vertical="center"/>
    </xf>
    <xf numFmtId="3" fontId="0" fillId="0" borderId="0" xfId="0" applyNumberFormat="1" applyFill="1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3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43" fontId="5" fillId="0" borderId="0" xfId="1" applyFont="1"/>
    <xf numFmtId="8" fontId="0" fillId="0" borderId="0" xfId="0" applyNumberFormat="1"/>
    <xf numFmtId="164" fontId="5" fillId="0" borderId="0" xfId="0" applyNumberFormat="1" applyFont="1" applyFill="1" applyAlignment="1">
      <alignment vertical="center"/>
    </xf>
    <xf numFmtId="4" fontId="29" fillId="0" borderId="0" xfId="1" applyNumberFormat="1" applyFont="1" applyFill="1" applyBorder="1" applyAlignment="1">
      <alignment vertical="center"/>
    </xf>
    <xf numFmtId="0" fontId="45" fillId="0" borderId="0" xfId="0" applyFont="1" applyBorder="1" applyAlignment="1">
      <alignment vertical="top" wrapText="1"/>
    </xf>
    <xf numFmtId="0" fontId="33" fillId="0" borderId="22" xfId="0" applyFont="1" applyBorder="1" applyAlignment="1">
      <alignment horizontal="center"/>
    </xf>
    <xf numFmtId="164" fontId="33" fillId="0" borderId="0" xfId="1" applyNumberFormat="1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164" fontId="34" fillId="0" borderId="8" xfId="1" applyNumberFormat="1" applyFont="1" applyFill="1" applyBorder="1" applyAlignment="1">
      <alignment vertical="center"/>
    </xf>
    <xf numFmtId="3" fontId="38" fillId="0" borderId="0" xfId="1" applyNumberFormat="1" applyFont="1" applyBorder="1" applyAlignment="1">
      <alignment vertical="top"/>
    </xf>
    <xf numFmtId="3" fontId="38" fillId="0" borderId="0" xfId="1" applyNumberFormat="1" applyFont="1" applyFill="1" applyBorder="1" applyAlignment="1">
      <alignment vertical="center"/>
    </xf>
    <xf numFmtId="0" fontId="6" fillId="0" borderId="8" xfId="0" applyFont="1" applyFill="1" applyBorder="1" applyAlignment="1">
      <alignment horizontal="justify" vertical="center" wrapText="1"/>
    </xf>
    <xf numFmtId="164" fontId="29" fillId="0" borderId="0" xfId="0" applyNumberFormat="1" applyFont="1" applyBorder="1"/>
    <xf numFmtId="3" fontId="29" fillId="0" borderId="0" xfId="1" applyNumberFormat="1" applyFont="1" applyBorder="1" applyAlignment="1"/>
    <xf numFmtId="0" fontId="27" fillId="0" borderId="0" xfId="0" applyFont="1" applyFill="1" applyAlignment="1">
      <alignment vertical="center"/>
    </xf>
    <xf numFmtId="0" fontId="18" fillId="0" borderId="0" xfId="3" applyFont="1" applyFill="1"/>
    <xf numFmtId="43" fontId="0" fillId="0" borderId="0" xfId="1" applyNumberFormat="1" applyFont="1"/>
    <xf numFmtId="0" fontId="19" fillId="3" borderId="11" xfId="3" applyFont="1" applyFill="1" applyBorder="1" applyAlignment="1">
      <alignment horizontal="center" vertical="center"/>
    </xf>
    <xf numFmtId="3" fontId="8" fillId="7" borderId="10" xfId="4" applyNumberFormat="1" applyFont="1" applyFill="1" applyBorder="1" applyAlignment="1">
      <alignment vertical="center"/>
    </xf>
    <xf numFmtId="43" fontId="18" fillId="0" borderId="0" xfId="6" applyFont="1"/>
    <xf numFmtId="0" fontId="20" fillId="0" borderId="0" xfId="3" applyFont="1"/>
    <xf numFmtId="3" fontId="1" fillId="0" borderId="0" xfId="0" applyNumberFormat="1" applyFont="1"/>
    <xf numFmtId="43" fontId="0" fillId="0" borderId="0" xfId="1" applyFont="1" applyFill="1"/>
    <xf numFmtId="164" fontId="34" fillId="0" borderId="16" xfId="1" applyNumberFormat="1" applyFont="1" applyFill="1" applyBorder="1" applyAlignment="1">
      <alignment vertical="center"/>
    </xf>
    <xf numFmtId="3" fontId="34" fillId="0" borderId="8" xfId="1" applyNumberFormat="1" applyFont="1" applyFill="1" applyBorder="1" applyAlignment="1">
      <alignment vertical="center"/>
    </xf>
    <xf numFmtId="3" fontId="35" fillId="0" borderId="9" xfId="1" applyNumberFormat="1" applyFont="1" applyFill="1" applyBorder="1" applyAlignment="1">
      <alignment vertical="center"/>
    </xf>
    <xf numFmtId="43" fontId="5" fillId="0" borderId="0" xfId="0" applyNumberFormat="1" applyFont="1" applyFill="1" applyAlignment="1">
      <alignment vertical="center"/>
    </xf>
    <xf numFmtId="43" fontId="29" fillId="9" borderId="24" xfId="1" applyFont="1" applyFill="1" applyBorder="1" applyAlignment="1">
      <alignment horizontal="center" vertical="top"/>
    </xf>
    <xf numFmtId="43" fontId="29" fillId="9" borderId="24" xfId="1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5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justify" vertical="center" wrapText="1"/>
    </xf>
    <xf numFmtId="4" fontId="6" fillId="0" borderId="4" xfId="4" applyNumberFormat="1" applyFont="1" applyFill="1" applyBorder="1" applyAlignment="1">
      <alignment horizontal="center" vertical="center"/>
    </xf>
    <xf numFmtId="10" fontId="6" fillId="0" borderId="2" xfId="5" applyNumberFormat="1" applyFont="1" applyFill="1" applyBorder="1" applyAlignment="1">
      <alignment horizontal="center" vertical="center"/>
    </xf>
    <xf numFmtId="2" fontId="6" fillId="0" borderId="2" xfId="5" applyNumberFormat="1" applyFont="1" applyFill="1" applyBorder="1" applyAlignment="1">
      <alignment horizontal="center" vertical="center"/>
    </xf>
    <xf numFmtId="3" fontId="6" fillId="0" borderId="2" xfId="5" applyNumberFormat="1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 wrapText="1"/>
    </xf>
    <xf numFmtId="4" fontId="6" fillId="0" borderId="2" xfId="4" applyNumberFormat="1" applyFont="1" applyFill="1" applyBorder="1" applyAlignment="1">
      <alignment horizontal="center" vertical="center"/>
    </xf>
    <xf numFmtId="15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/>
    </xf>
    <xf numFmtId="3" fontId="5" fillId="0" borderId="0" xfId="0" applyNumberFormat="1" applyFont="1" applyFill="1"/>
    <xf numFmtId="165" fontId="5" fillId="0" borderId="0" xfId="0" applyNumberFormat="1" applyFont="1"/>
    <xf numFmtId="3" fontId="22" fillId="4" borderId="2" xfId="4" applyNumberFormat="1" applyFont="1" applyFill="1" applyBorder="1" applyAlignment="1">
      <alignment vertical="center"/>
    </xf>
    <xf numFmtId="4" fontId="6" fillId="4" borderId="2" xfId="4" applyNumberFormat="1" applyFont="1" applyFill="1" applyBorder="1" applyAlignment="1">
      <alignment horizontal="center" vertical="center"/>
    </xf>
    <xf numFmtId="10" fontId="6" fillId="4" borderId="2" xfId="5" applyNumberFormat="1" applyFont="1" applyFill="1" applyBorder="1" applyAlignment="1">
      <alignment horizontal="center" vertical="center"/>
    </xf>
    <xf numFmtId="3" fontId="6" fillId="4" borderId="2" xfId="5" applyNumberFormat="1" applyFont="1" applyFill="1" applyBorder="1" applyAlignment="1">
      <alignment horizontal="center" vertical="center"/>
    </xf>
    <xf numFmtId="4" fontId="6" fillId="4" borderId="8" xfId="4" applyNumberFormat="1" applyFont="1" applyFill="1" applyBorder="1" applyAlignment="1">
      <alignment horizontal="center" vertical="center"/>
    </xf>
    <xf numFmtId="3" fontId="6" fillId="4" borderId="8" xfId="5" applyNumberFormat="1" applyFont="1" applyFill="1" applyBorder="1" applyAlignment="1">
      <alignment horizontal="center" vertical="center"/>
    </xf>
    <xf numFmtId="0" fontId="1" fillId="4" borderId="0" xfId="0" applyFont="1" applyFill="1"/>
    <xf numFmtId="4" fontId="6" fillId="0" borderId="25" xfId="4" applyNumberFormat="1" applyFont="1" applyFill="1" applyBorder="1" applyAlignment="1">
      <alignment horizontal="center" vertical="center"/>
    </xf>
    <xf numFmtId="10" fontId="6" fillId="0" borderId="25" xfId="5" applyNumberFormat="1" applyFont="1" applyFill="1" applyBorder="1" applyAlignment="1">
      <alignment horizontal="center" vertical="center"/>
    </xf>
    <xf numFmtId="3" fontId="6" fillId="0" borderId="25" xfId="5" applyNumberFormat="1" applyFont="1" applyFill="1" applyBorder="1" applyAlignment="1">
      <alignment horizontal="center" vertical="center"/>
    </xf>
    <xf numFmtId="4" fontId="5" fillId="0" borderId="0" xfId="2" applyNumberFormat="1" applyFont="1" applyBorder="1" applyAlignment="1"/>
    <xf numFmtId="3" fontId="6" fillId="0" borderId="0" xfId="3" applyNumberFormat="1" applyFont="1" applyBorder="1" applyAlignment="1">
      <alignment horizontal="center"/>
    </xf>
    <xf numFmtId="43" fontId="29" fillId="0" borderId="0" xfId="1" applyFont="1" applyFill="1" applyBorder="1" applyAlignment="1">
      <alignment vertical="center"/>
    </xf>
    <xf numFmtId="3" fontId="9" fillId="5" borderId="19" xfId="3" applyNumberFormat="1" applyFont="1" applyFill="1" applyBorder="1" applyAlignment="1">
      <alignment horizontal="center" vertical="center"/>
    </xf>
    <xf numFmtId="3" fontId="9" fillId="5" borderId="20" xfId="3" applyNumberFormat="1" applyFont="1" applyFill="1" applyBorder="1" applyAlignment="1">
      <alignment horizontal="center" vertical="center"/>
    </xf>
    <xf numFmtId="40" fontId="9" fillId="5" borderId="20" xfId="3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9" fillId="5" borderId="19" xfId="3" applyNumberFormat="1" applyFont="1" applyFill="1" applyBorder="1" applyAlignment="1">
      <alignment horizontal="center" vertical="center"/>
    </xf>
    <xf numFmtId="3" fontId="9" fillId="5" borderId="20" xfId="3" applyNumberFormat="1" applyFont="1" applyFill="1" applyBorder="1" applyAlignment="1">
      <alignment horizontal="center" vertical="center"/>
    </xf>
    <xf numFmtId="3" fontId="45" fillId="0" borderId="0" xfId="1" applyNumberFormat="1" applyFont="1" applyBorder="1" applyAlignment="1">
      <alignment vertical="top"/>
    </xf>
    <xf numFmtId="3" fontId="45" fillId="0" borderId="0" xfId="1" applyNumberFormat="1" applyFont="1" applyBorder="1" applyAlignment="1">
      <alignment vertical="top" wrapText="1"/>
    </xf>
    <xf numFmtId="167" fontId="6" fillId="0" borderId="4" xfId="0" applyNumberFormat="1" applyFont="1" applyFill="1" applyBorder="1" applyAlignment="1">
      <alignment horizontal="center" vertical="center"/>
    </xf>
    <xf numFmtId="167" fontId="6" fillId="0" borderId="2" xfId="0" applyNumberFormat="1" applyFont="1" applyFill="1" applyBorder="1" applyAlignment="1">
      <alignment horizontal="center" vertical="center"/>
    </xf>
    <xf numFmtId="0" fontId="10" fillId="3" borderId="26" xfId="3" applyFont="1" applyFill="1" applyBorder="1" applyAlignment="1">
      <alignment horizontal="center" vertical="center" wrapText="1"/>
    </xf>
    <xf numFmtId="0" fontId="48" fillId="3" borderId="26" xfId="3" applyFont="1" applyFill="1" applyBorder="1" applyAlignment="1">
      <alignment horizontal="center" vertical="center" wrapText="1"/>
    </xf>
    <xf numFmtId="0" fontId="10" fillId="3" borderId="26" xfId="3" applyFont="1" applyFill="1" applyBorder="1" applyAlignment="1">
      <alignment horizontal="center" vertical="center" wrapText="1"/>
    </xf>
    <xf numFmtId="0" fontId="10" fillId="3" borderId="28" xfId="3" applyFont="1" applyFill="1" applyBorder="1" applyAlignment="1">
      <alignment horizontal="center" vertical="center" wrapText="1"/>
    </xf>
    <xf numFmtId="0" fontId="48" fillId="3" borderId="28" xfId="3" applyFont="1" applyFill="1" applyBorder="1" applyAlignment="1">
      <alignment horizontal="center" vertical="center" wrapText="1"/>
    </xf>
    <xf numFmtId="0" fontId="48" fillId="3" borderId="28" xfId="0" applyFont="1" applyFill="1" applyBorder="1" applyAlignment="1">
      <alignment horizontal="center" vertical="center" wrapText="1"/>
    </xf>
    <xf numFmtId="0" fontId="49" fillId="3" borderId="28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8" xfId="3" applyFont="1" applyFill="1" applyBorder="1" applyAlignment="1">
      <alignment horizontal="center" vertical="center" wrapText="1"/>
    </xf>
    <xf numFmtId="9" fontId="6" fillId="4" borderId="2" xfId="5" applyFont="1" applyFill="1" applyBorder="1" applyAlignment="1">
      <alignment horizontal="center" vertical="center"/>
    </xf>
    <xf numFmtId="3" fontId="6" fillId="0" borderId="4" xfId="3" applyNumberFormat="1" applyFont="1" applyFill="1" applyBorder="1" applyAlignment="1">
      <alignment horizontal="center" vertical="center" wrapText="1"/>
    </xf>
    <xf numFmtId="3" fontId="6" fillId="4" borderId="2" xfId="3" applyNumberFormat="1" applyFont="1" applyFill="1" applyBorder="1" applyAlignment="1">
      <alignment horizontal="center" vertical="center" wrapText="1"/>
    </xf>
    <xf numFmtId="3" fontId="6" fillId="0" borderId="2" xfId="3" applyNumberFormat="1" applyFont="1" applyFill="1" applyBorder="1" applyAlignment="1">
      <alignment horizontal="center" vertical="center" wrapText="1"/>
    </xf>
    <xf numFmtId="0" fontId="50" fillId="6" borderId="26" xfId="3" applyFont="1" applyFill="1" applyBorder="1" applyAlignment="1">
      <alignment horizontal="center" vertical="center" wrapText="1"/>
    </xf>
    <xf numFmtId="0" fontId="50" fillId="6" borderId="28" xfId="3" applyFont="1" applyFill="1" applyBorder="1" applyAlignment="1">
      <alignment horizontal="center" vertical="center" wrapText="1"/>
    </xf>
    <xf numFmtId="3" fontId="22" fillId="0" borderId="2" xfId="4" applyNumberFormat="1" applyFont="1" applyFill="1" applyBorder="1" applyAlignment="1">
      <alignment vertical="center"/>
    </xf>
    <xf numFmtId="15" fontId="6" fillId="0" borderId="2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65" fontId="5" fillId="0" borderId="0" xfId="2" applyNumberFormat="1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9" fontId="5" fillId="0" borderId="0" xfId="0" applyNumberFormat="1" applyFont="1" applyAlignment="1">
      <alignment horizontal="center"/>
    </xf>
    <xf numFmtId="49" fontId="2" fillId="0" borderId="0" xfId="0" applyNumberFormat="1" applyFont="1"/>
    <xf numFmtId="49" fontId="52" fillId="0" borderId="0" xfId="0" applyNumberFormat="1" applyFont="1" applyAlignment="1">
      <alignment horizontal="right"/>
    </xf>
    <xf numFmtId="0" fontId="11" fillId="0" borderId="0" xfId="0" applyFont="1" applyAlignment="1">
      <alignment vertical="center"/>
    </xf>
    <xf numFmtId="3" fontId="53" fillId="13" borderId="20" xfId="0" applyNumberFormat="1" applyFont="1" applyFill="1" applyBorder="1" applyAlignment="1">
      <alignment horizontal="center" vertical="center"/>
    </xf>
    <xf numFmtId="3" fontId="53" fillId="13" borderId="21" xfId="0" applyNumberFormat="1" applyFont="1" applyFill="1" applyBorder="1" applyAlignment="1">
      <alignment horizontal="center" vertical="center"/>
    </xf>
    <xf numFmtId="0" fontId="0" fillId="0" borderId="0" xfId="0" applyAlignment="1">
      <alignment vertical="justify"/>
    </xf>
    <xf numFmtId="0" fontId="11" fillId="0" borderId="0" xfId="0" applyFont="1"/>
    <xf numFmtId="0" fontId="11" fillId="0" borderId="0" xfId="0" applyFont="1" applyAlignment="1">
      <alignment horizontal="center"/>
    </xf>
    <xf numFmtId="0" fontId="55" fillId="3" borderId="11" xfId="3" applyFont="1" applyFill="1" applyBorder="1" applyAlignment="1">
      <alignment horizontal="center" vertical="center"/>
    </xf>
    <xf numFmtId="164" fontId="56" fillId="3" borderId="10" xfId="1" applyNumberFormat="1" applyFont="1" applyFill="1" applyBorder="1" applyAlignment="1">
      <alignment vertical="center"/>
    </xf>
    <xf numFmtId="10" fontId="13" fillId="0" borderId="0" xfId="9" applyNumberFormat="1" applyFont="1" applyFill="1" applyBorder="1" applyAlignment="1">
      <alignment vertical="center"/>
    </xf>
    <xf numFmtId="43" fontId="13" fillId="0" borderId="0" xfId="9" applyNumberFormat="1" applyFont="1" applyFill="1" applyBorder="1" applyAlignment="1">
      <alignment vertical="center"/>
    </xf>
    <xf numFmtId="43" fontId="13" fillId="0" borderId="0" xfId="5" applyNumberFormat="1" applyFont="1" applyFill="1" applyBorder="1" applyAlignment="1">
      <alignment horizontal="center" vertical="center" wrapText="1"/>
    </xf>
    <xf numFmtId="2" fontId="13" fillId="0" borderId="0" xfId="5" applyNumberFormat="1" applyFont="1" applyFill="1" applyBorder="1" applyAlignment="1">
      <alignment horizontal="center" vertical="center"/>
    </xf>
    <xf numFmtId="3" fontId="13" fillId="0" borderId="0" xfId="5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64" fontId="56" fillId="0" borderId="0" xfId="1" applyNumberFormat="1" applyFont="1" applyFill="1" applyBorder="1" applyAlignment="1">
      <alignment vertical="center"/>
    </xf>
    <xf numFmtId="0" fontId="56" fillId="0" borderId="0" xfId="3" applyFont="1" applyAlignment="1">
      <alignment horizontal="left"/>
    </xf>
    <xf numFmtId="4" fontId="12" fillId="0" borderId="0" xfId="0" applyNumberFormat="1" applyFont="1"/>
    <xf numFmtId="43" fontId="12" fillId="0" borderId="0" xfId="0" applyNumberFormat="1" applyFont="1"/>
    <xf numFmtId="2" fontId="12" fillId="0" borderId="0" xfId="0" applyNumberFormat="1" applyFont="1"/>
    <xf numFmtId="3" fontId="45" fillId="0" borderId="0" xfId="1" applyNumberFormat="1" applyFont="1" applyBorder="1" applyAlignment="1">
      <alignment horizontal="center" vertical="top"/>
    </xf>
    <xf numFmtId="3" fontId="45" fillId="0" borderId="0" xfId="1" applyNumberFormat="1" applyFont="1" applyBorder="1" applyAlignment="1">
      <alignment horizontal="center" vertical="top" wrapText="1"/>
    </xf>
    <xf numFmtId="3" fontId="29" fillId="0" borderId="0" xfId="1" applyNumberFormat="1" applyFont="1" applyBorder="1" applyAlignment="1">
      <alignment horizontal="center"/>
    </xf>
    <xf numFmtId="43" fontId="36" fillId="0" borderId="0" xfId="1" applyFont="1" applyAlignment="1">
      <alignment horizontal="center" wrapText="1"/>
    </xf>
    <xf numFmtId="0" fontId="39" fillId="0" borderId="0" xfId="0" applyFont="1" applyFill="1" applyBorder="1" applyAlignment="1">
      <alignment horizontal="center" vertical="top"/>
    </xf>
    <xf numFmtId="0" fontId="39" fillId="0" borderId="0" xfId="0" applyFont="1" applyFill="1" applyAlignment="1">
      <alignment horizontal="center" vertical="top" wrapText="1"/>
    </xf>
    <xf numFmtId="43" fontId="29" fillId="6" borderId="24" xfId="1" applyFont="1" applyFill="1" applyBorder="1" applyAlignment="1">
      <alignment horizontal="center" vertical="center" wrapText="1"/>
    </xf>
    <xf numFmtId="0" fontId="48" fillId="3" borderId="24" xfId="3" applyFont="1" applyFill="1" applyBorder="1" applyAlignment="1">
      <alignment horizontal="center" vertical="center" wrapText="1"/>
    </xf>
    <xf numFmtId="164" fontId="29" fillId="0" borderId="16" xfId="1" applyNumberFormat="1" applyFont="1" applyFill="1" applyBorder="1" applyAlignment="1">
      <alignment vertical="center"/>
    </xf>
    <xf numFmtId="0" fontId="29" fillId="0" borderId="0" xfId="1" applyNumberFormat="1" applyFont="1" applyBorder="1"/>
    <xf numFmtId="43" fontId="34" fillId="0" borderId="8" xfId="1" applyFont="1" applyFill="1" applyBorder="1" applyAlignment="1">
      <alignment vertical="center"/>
    </xf>
    <xf numFmtId="10" fontId="6" fillId="0" borderId="4" xfId="5" applyNumberFormat="1" applyFont="1" applyFill="1" applyBorder="1" applyAlignment="1">
      <alignment horizontal="center" vertical="center"/>
    </xf>
    <xf numFmtId="0" fontId="6" fillId="0" borderId="37" xfId="3" applyFont="1" applyFill="1" applyBorder="1" applyAlignment="1">
      <alignment horizontal="center" vertical="center" wrapText="1"/>
    </xf>
    <xf numFmtId="0" fontId="6" fillId="4" borderId="2" xfId="7" applyFont="1" applyFill="1" applyBorder="1" applyAlignment="1">
      <alignment horizontal="justify" vertical="center" wrapText="1"/>
    </xf>
    <xf numFmtId="3" fontId="8" fillId="0" borderId="2" xfId="4" applyNumberFormat="1" applyFont="1" applyFill="1" applyBorder="1" applyAlignment="1">
      <alignment vertical="center"/>
    </xf>
    <xf numFmtId="9" fontId="6" fillId="0" borderId="2" xfId="5" applyNumberFormat="1" applyFont="1" applyFill="1" applyBorder="1" applyAlignment="1">
      <alignment horizontal="center" vertical="center"/>
    </xf>
    <xf numFmtId="165" fontId="45" fillId="0" borderId="0" xfId="1" applyNumberFormat="1" applyFont="1" applyBorder="1" applyAlignment="1">
      <alignment horizontal="center"/>
    </xf>
    <xf numFmtId="165" fontId="45" fillId="0" borderId="0" xfId="1" applyNumberFormat="1" applyFont="1" applyFill="1" applyBorder="1" applyAlignment="1">
      <alignment vertical="center"/>
    </xf>
    <xf numFmtId="164" fontId="45" fillId="0" borderId="0" xfId="1" applyNumberFormat="1" applyFont="1" applyBorder="1" applyAlignment="1">
      <alignment horizontal="center"/>
    </xf>
    <xf numFmtId="164" fontId="45" fillId="0" borderId="0" xfId="1" applyNumberFormat="1" applyFont="1" applyFill="1" applyBorder="1" applyAlignment="1">
      <alignment vertical="center"/>
    </xf>
    <xf numFmtId="165" fontId="45" fillId="0" borderId="0" xfId="1" applyNumberFormat="1" applyFont="1" applyBorder="1"/>
    <xf numFmtId="49" fontId="6" fillId="0" borderId="38" xfId="3" applyNumberFormat="1" applyFont="1" applyFill="1" applyBorder="1" applyAlignment="1">
      <alignment horizontal="center" vertical="center" wrapText="1"/>
    </xf>
    <xf numFmtId="0" fontId="6" fillId="0" borderId="25" xfId="3" applyFont="1" applyFill="1" applyBorder="1" applyAlignment="1">
      <alignment horizontal="center" vertical="center" wrapText="1"/>
    </xf>
    <xf numFmtId="49" fontId="6" fillId="0" borderId="2" xfId="3" applyNumberFormat="1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167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justify" vertical="center" wrapText="1"/>
    </xf>
    <xf numFmtId="3" fontId="22" fillId="4" borderId="12" xfId="4" applyNumberFormat="1" applyFont="1" applyFill="1" applyBorder="1" applyAlignment="1">
      <alignment vertical="center"/>
    </xf>
    <xf numFmtId="3" fontId="22" fillId="0" borderId="12" xfId="4" applyNumberFormat="1" applyFont="1" applyFill="1" applyBorder="1" applyAlignment="1">
      <alignment vertical="center"/>
    </xf>
    <xf numFmtId="4" fontId="6" fillId="4" borderId="12" xfId="4" applyNumberFormat="1" applyFont="1" applyFill="1" applyBorder="1" applyAlignment="1">
      <alignment horizontal="center" vertical="center"/>
    </xf>
    <xf numFmtId="9" fontId="6" fillId="4" borderId="12" xfId="5" applyFont="1" applyFill="1" applyBorder="1" applyAlignment="1">
      <alignment horizontal="center" vertical="center"/>
    </xf>
    <xf numFmtId="10" fontId="6" fillId="4" borderId="12" xfId="5" applyNumberFormat="1" applyFont="1" applyFill="1" applyBorder="1" applyAlignment="1">
      <alignment horizontal="center" vertical="center"/>
    </xf>
    <xf numFmtId="3" fontId="6" fillId="4" borderId="12" xfId="5" applyNumberFormat="1" applyFont="1" applyFill="1" applyBorder="1" applyAlignment="1">
      <alignment horizontal="center" vertical="center"/>
    </xf>
    <xf numFmtId="3" fontId="6" fillId="0" borderId="12" xfId="3" applyNumberFormat="1" applyFont="1" applyFill="1" applyBorder="1" applyAlignment="1">
      <alignment horizontal="center" vertical="center" wrapText="1"/>
    </xf>
    <xf numFmtId="15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justify" vertical="center"/>
    </xf>
    <xf numFmtId="49" fontId="6" fillId="0" borderId="6" xfId="3" applyNumberFormat="1" applyFont="1" applyFill="1" applyBorder="1" applyAlignment="1">
      <alignment horizontal="center" vertical="center" wrapText="1"/>
    </xf>
    <xf numFmtId="167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justify" vertical="center"/>
    </xf>
    <xf numFmtId="3" fontId="22" fillId="4" borderId="8" xfId="4" applyNumberFormat="1" applyFont="1" applyFill="1" applyBorder="1" applyAlignment="1">
      <alignment vertical="center"/>
    </xf>
    <xf numFmtId="0" fontId="6" fillId="4" borderId="8" xfId="5" applyNumberFormat="1" applyFont="1" applyFill="1" applyBorder="1" applyAlignment="1">
      <alignment horizontal="center" vertical="center"/>
    </xf>
    <xf numFmtId="3" fontId="6" fillId="0" borderId="8" xfId="3" applyNumberFormat="1" applyFont="1" applyFill="1" applyBorder="1" applyAlignment="1">
      <alignment horizontal="center" vertical="center" wrapText="1"/>
    </xf>
    <xf numFmtId="49" fontId="6" fillId="0" borderId="8" xfId="3" applyNumberFormat="1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vertical="center" wrapText="1"/>
    </xf>
    <xf numFmtId="3" fontId="34" fillId="0" borderId="12" xfId="1" applyNumberFormat="1" applyFont="1" applyFill="1" applyBorder="1" applyAlignment="1">
      <alignment vertical="center"/>
    </xf>
    <xf numFmtId="164" fontId="34" fillId="0" borderId="12" xfId="1" applyNumberFormat="1" applyFont="1" applyFill="1" applyBorder="1" applyAlignment="1">
      <alignment vertical="center"/>
    </xf>
    <xf numFmtId="43" fontId="34" fillId="0" borderId="12" xfId="1" applyFont="1" applyFill="1" applyBorder="1" applyAlignment="1">
      <alignment vertical="center"/>
    </xf>
    <xf numFmtId="0" fontId="34" fillId="0" borderId="7" xfId="0" applyFont="1" applyFill="1" applyBorder="1" applyAlignment="1">
      <alignment horizontal="justify" vertical="center" wrapText="1"/>
    </xf>
    <xf numFmtId="43" fontId="34" fillId="0" borderId="2" xfId="1" applyFont="1" applyFill="1" applyBorder="1" applyAlignment="1">
      <alignment vertical="center"/>
    </xf>
    <xf numFmtId="43" fontId="34" fillId="0" borderId="4" xfId="1" applyFont="1" applyFill="1" applyBorder="1" applyAlignment="1">
      <alignment vertical="center"/>
    </xf>
    <xf numFmtId="0" fontId="53" fillId="13" borderId="40" xfId="0" applyFont="1" applyFill="1" applyBorder="1" applyAlignment="1">
      <alignment horizontal="center" vertical="center"/>
    </xf>
    <xf numFmtId="9" fontId="6" fillId="0" borderId="2" xfId="5" applyFont="1" applyFill="1" applyBorder="1" applyAlignment="1">
      <alignment horizontal="center" vertical="center"/>
    </xf>
    <xf numFmtId="9" fontId="6" fillId="0" borderId="12" xfId="5" applyFont="1" applyFill="1" applyBorder="1" applyAlignment="1">
      <alignment horizontal="center" vertical="center"/>
    </xf>
    <xf numFmtId="49" fontId="6" fillId="0" borderId="9" xfId="3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0" fillId="0" borderId="0" xfId="0" applyNumberFormat="1"/>
    <xf numFmtId="4" fontId="27" fillId="0" borderId="0" xfId="0" applyNumberFormat="1" applyFont="1" applyFill="1" applyAlignment="1">
      <alignment horizontal="center" vertical="center"/>
    </xf>
    <xf numFmtId="4" fontId="58" fillId="0" borderId="0" xfId="0" applyNumberFormat="1" applyFont="1" applyFill="1" applyAlignment="1">
      <alignment horizontal="center" vertical="center"/>
    </xf>
    <xf numFmtId="9" fontId="6" fillId="0" borderId="2" xfId="11" applyFont="1" applyBorder="1" applyAlignment="1">
      <alignment horizontal="center" vertical="center"/>
    </xf>
    <xf numFmtId="4" fontId="5" fillId="0" borderId="0" xfId="0" applyNumberFormat="1" applyFont="1"/>
    <xf numFmtId="0" fontId="6" fillId="0" borderId="41" xfId="0" applyFont="1" applyBorder="1" applyAlignment="1">
      <alignment horizontal="center" vertical="center"/>
    </xf>
    <xf numFmtId="0" fontId="6" fillId="0" borderId="41" xfId="3" applyFont="1" applyBorder="1" applyAlignment="1">
      <alignment horizontal="center" vertical="center"/>
    </xf>
    <xf numFmtId="49" fontId="6" fillId="4" borderId="41" xfId="0" applyNumberFormat="1" applyFont="1" applyFill="1" applyBorder="1" applyAlignment="1">
      <alignment horizontal="center" vertical="center"/>
    </xf>
    <xf numFmtId="3" fontId="22" fillId="0" borderId="41" xfId="4" applyNumberFormat="1" applyFont="1" applyFill="1" applyBorder="1" applyAlignment="1">
      <alignment vertical="center"/>
    </xf>
    <xf numFmtId="168" fontId="22" fillId="0" borderId="41" xfId="1" applyNumberFormat="1" applyFont="1" applyFill="1" applyBorder="1" applyAlignment="1">
      <alignment vertical="center"/>
    </xf>
    <xf numFmtId="3" fontId="22" fillId="0" borderId="41" xfId="8" applyNumberFormat="1" applyFont="1" applyFill="1" applyBorder="1" applyAlignment="1">
      <alignment vertical="center"/>
    </xf>
    <xf numFmtId="9" fontId="6" fillId="0" borderId="41" xfId="11" applyFont="1" applyBorder="1" applyAlignment="1">
      <alignment horizontal="center" vertical="center"/>
    </xf>
    <xf numFmtId="9" fontId="6" fillId="0" borderId="41" xfId="3" applyNumberFormat="1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 wrapText="1"/>
    </xf>
    <xf numFmtId="14" fontId="6" fillId="0" borderId="41" xfId="3" applyNumberFormat="1" applyFont="1" applyBorder="1" applyAlignment="1">
      <alignment horizontal="center" vertical="center"/>
    </xf>
    <xf numFmtId="0" fontId="6" fillId="0" borderId="41" xfId="3" applyFont="1" applyBorder="1" applyAlignment="1">
      <alignment horizontal="center" vertical="center" wrapText="1"/>
    </xf>
    <xf numFmtId="4" fontId="8" fillId="0" borderId="2" xfId="4" applyNumberFormat="1" applyFont="1" applyFill="1" applyBorder="1" applyAlignment="1">
      <alignment vertical="center"/>
    </xf>
    <xf numFmtId="165" fontId="15" fillId="0" borderId="0" xfId="3" applyNumberFormat="1" applyFont="1" applyAlignment="1">
      <alignment vertical="center"/>
    </xf>
    <xf numFmtId="165" fontId="0" fillId="0" borderId="0" xfId="0" applyNumberFormat="1"/>
    <xf numFmtId="0" fontId="13" fillId="4" borderId="8" xfId="5" applyNumberFormat="1" applyFont="1" applyFill="1" applyBorder="1" applyAlignment="1">
      <alignment horizontal="center" vertical="center"/>
    </xf>
    <xf numFmtId="49" fontId="6" fillId="0" borderId="12" xfId="3" applyNumberFormat="1" applyFont="1" applyFill="1" applyBorder="1" applyAlignment="1">
      <alignment horizontal="center" vertical="center" wrapText="1"/>
    </xf>
    <xf numFmtId="49" fontId="6" fillId="0" borderId="13" xfId="3" applyNumberFormat="1" applyFont="1" applyFill="1" applyBorder="1" applyAlignment="1">
      <alignment horizontal="center" vertical="center" wrapText="1"/>
    </xf>
    <xf numFmtId="0" fontId="13" fillId="4" borderId="12" xfId="5" applyNumberFormat="1" applyFont="1" applyFill="1" applyBorder="1" applyAlignment="1">
      <alignment horizontal="center" vertical="center"/>
    </xf>
    <xf numFmtId="0" fontId="6" fillId="4" borderId="12" xfId="5" applyNumberFormat="1" applyFont="1" applyFill="1" applyBorder="1" applyAlignment="1">
      <alignment horizontal="center" vertical="center"/>
    </xf>
    <xf numFmtId="0" fontId="13" fillId="4" borderId="2" xfId="5" applyNumberFormat="1" applyFont="1" applyFill="1" applyBorder="1" applyAlignment="1">
      <alignment horizontal="center" vertical="center"/>
    </xf>
    <xf numFmtId="0" fontId="6" fillId="4" borderId="2" xfId="5" applyNumberFormat="1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justify" vertical="center" wrapText="1"/>
    </xf>
    <xf numFmtId="2" fontId="6" fillId="0" borderId="4" xfId="5" applyNumberFormat="1" applyFont="1" applyFill="1" applyBorder="1" applyAlignment="1">
      <alignment horizontal="center" vertical="center"/>
    </xf>
    <xf numFmtId="0" fontId="60" fillId="0" borderId="41" xfId="3" applyFont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 wrapText="1"/>
    </xf>
    <xf numFmtId="3" fontId="6" fillId="0" borderId="41" xfId="3" applyNumberFormat="1" applyFont="1" applyBorder="1" applyAlignment="1">
      <alignment horizontal="center" vertical="center"/>
    </xf>
    <xf numFmtId="167" fontId="6" fillId="0" borderId="41" xfId="3" applyNumberFormat="1" applyFont="1" applyBorder="1" applyAlignment="1">
      <alignment horizontal="center" vertical="center" wrapText="1"/>
    </xf>
    <xf numFmtId="0" fontId="60" fillId="0" borderId="41" xfId="3" applyFont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wrapText="1"/>
    </xf>
    <xf numFmtId="4" fontId="6" fillId="0" borderId="41" xfId="3" applyNumberFormat="1" applyFont="1" applyBorder="1" applyAlignment="1">
      <alignment horizontal="center" vertical="center"/>
    </xf>
    <xf numFmtId="1" fontId="6" fillId="0" borderId="2" xfId="5" applyNumberFormat="1" applyFont="1" applyFill="1" applyBorder="1" applyAlignment="1">
      <alignment horizontal="center" vertical="center"/>
    </xf>
    <xf numFmtId="164" fontId="34" fillId="0" borderId="45" xfId="1" applyNumberFormat="1" applyFont="1" applyFill="1" applyBorder="1" applyAlignment="1">
      <alignment vertical="center"/>
    </xf>
    <xf numFmtId="4" fontId="0" fillId="0" borderId="0" xfId="0" applyNumberFormat="1" applyFill="1"/>
    <xf numFmtId="4" fontId="0" fillId="0" borderId="0" xfId="0" applyNumberFormat="1" applyFont="1" applyFill="1"/>
    <xf numFmtId="0" fontId="29" fillId="0" borderId="0" xfId="1" applyNumberFormat="1" applyFont="1" applyFill="1" applyBorder="1" applyAlignment="1"/>
    <xf numFmtId="4" fontId="29" fillId="0" borderId="0" xfId="1" applyNumberFormat="1" applyFont="1" applyFill="1" applyBorder="1" applyAlignment="1"/>
    <xf numFmtId="4" fontId="29" fillId="0" borderId="0" xfId="1" applyNumberFormat="1" applyFont="1" applyBorder="1"/>
    <xf numFmtId="0" fontId="38" fillId="0" borderId="0" xfId="1" applyNumberFormat="1" applyFont="1" applyBorder="1" applyAlignment="1">
      <alignment vertical="top"/>
    </xf>
    <xf numFmtId="4" fontId="38" fillId="0" borderId="0" xfId="1" applyNumberFormat="1" applyFont="1" applyBorder="1" applyAlignment="1">
      <alignment vertical="top"/>
    </xf>
    <xf numFmtId="0" fontId="38" fillId="0" borderId="0" xfId="1" applyNumberFormat="1" applyFont="1" applyFill="1" applyBorder="1" applyAlignment="1">
      <alignment vertical="center"/>
    </xf>
    <xf numFmtId="4" fontId="38" fillId="0" borderId="0" xfId="1" applyNumberFormat="1" applyFont="1" applyFill="1" applyBorder="1" applyAlignment="1">
      <alignment vertical="center"/>
    </xf>
    <xf numFmtId="14" fontId="17" fillId="0" borderId="37" xfId="3" applyNumberFormat="1" applyFont="1" applyFill="1" applyBorder="1" applyAlignment="1">
      <alignment horizontal="center" vertical="center" wrapText="1"/>
    </xf>
    <xf numFmtId="0" fontId="17" fillId="0" borderId="37" xfId="3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/>
    </xf>
    <xf numFmtId="167" fontId="6" fillId="0" borderId="37" xfId="0" applyNumberFormat="1" applyFont="1" applyFill="1" applyBorder="1" applyAlignment="1">
      <alignment horizontal="center" vertical="center"/>
    </xf>
    <xf numFmtId="0" fontId="6" fillId="4" borderId="25" xfId="7" applyFont="1" applyFill="1" applyBorder="1" applyAlignment="1">
      <alignment horizontal="justify" vertical="center" wrapText="1"/>
    </xf>
    <xf numFmtId="3" fontId="8" fillId="0" borderId="25" xfId="4" applyNumberFormat="1" applyFont="1" applyFill="1" applyBorder="1" applyAlignment="1">
      <alignment vertical="center"/>
    </xf>
    <xf numFmtId="9" fontId="6" fillId="0" borderId="37" xfId="5" applyNumberFormat="1" applyFont="1" applyFill="1" applyBorder="1" applyAlignment="1">
      <alignment horizontal="center" vertical="center"/>
    </xf>
    <xf numFmtId="1" fontId="6" fillId="0" borderId="37" xfId="5" applyNumberFormat="1" applyFont="1" applyFill="1" applyBorder="1" applyAlignment="1">
      <alignment horizontal="center" vertical="center"/>
    </xf>
    <xf numFmtId="3" fontId="6" fillId="0" borderId="25" xfId="3" applyNumberFormat="1" applyFont="1" applyFill="1" applyBorder="1" applyAlignment="1">
      <alignment horizontal="center" vertical="center" wrapText="1"/>
    </xf>
    <xf numFmtId="14" fontId="17" fillId="0" borderId="2" xfId="3" applyNumberFormat="1" applyFont="1" applyFill="1" applyBorder="1" applyAlignment="1">
      <alignment horizontal="center" vertical="center" wrapText="1"/>
    </xf>
    <xf numFmtId="0" fontId="17" fillId="0" borderId="12" xfId="3" applyFont="1" applyFill="1" applyBorder="1" applyAlignment="1">
      <alignment horizontal="center" vertical="center" wrapText="1"/>
    </xf>
    <xf numFmtId="1" fontId="6" fillId="0" borderId="12" xfId="5" applyNumberFormat="1" applyFont="1" applyFill="1" applyBorder="1" applyAlignment="1">
      <alignment horizontal="center" vertical="center"/>
    </xf>
    <xf numFmtId="0" fontId="6" fillId="0" borderId="46" xfId="3" applyFont="1" applyFill="1" applyBorder="1" applyAlignment="1">
      <alignment horizontal="center" vertical="center" wrapText="1"/>
    </xf>
    <xf numFmtId="14" fontId="17" fillId="0" borderId="12" xfId="3" applyNumberFormat="1" applyFont="1" applyFill="1" applyBorder="1" applyAlignment="1">
      <alignment horizontal="center" vertical="center" wrapText="1"/>
    </xf>
    <xf numFmtId="0" fontId="17" fillId="0" borderId="2" xfId="3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17" fillId="0" borderId="25" xfId="3" applyFont="1" applyFill="1" applyBorder="1" applyAlignment="1">
      <alignment horizontal="center" vertical="center" wrapText="1"/>
    </xf>
    <xf numFmtId="0" fontId="10" fillId="3" borderId="26" xfId="3" applyFont="1" applyFill="1" applyBorder="1" applyAlignment="1">
      <alignment horizontal="center" vertical="center" wrapText="1"/>
    </xf>
    <xf numFmtId="0" fontId="10" fillId="3" borderId="28" xfId="3" applyFont="1" applyFill="1" applyBorder="1" applyAlignment="1">
      <alignment horizontal="center" vertical="center" wrapText="1"/>
    </xf>
    <xf numFmtId="0" fontId="48" fillId="3" borderId="26" xfId="3" applyFont="1" applyFill="1" applyBorder="1" applyAlignment="1">
      <alignment horizontal="center" vertical="center" wrapText="1"/>
    </xf>
    <xf numFmtId="0" fontId="48" fillId="3" borderId="28" xfId="3" applyFont="1" applyFill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6" fillId="0" borderId="41" xfId="1" applyNumberFormat="1" applyFont="1" applyBorder="1" applyAlignment="1">
      <alignment horizontal="center" vertical="center"/>
    </xf>
    <xf numFmtId="0" fontId="60" fillId="0" borderId="48" xfId="3" applyFont="1" applyBorder="1" applyAlignment="1">
      <alignment horizontal="center" vertical="center"/>
    </xf>
    <xf numFmtId="0" fontId="6" fillId="0" borderId="48" xfId="3" applyFont="1" applyBorder="1" applyAlignment="1">
      <alignment horizontal="center" vertical="center"/>
    </xf>
    <xf numFmtId="0" fontId="6" fillId="0" borderId="41" xfId="3" applyNumberFormat="1" applyFont="1" applyBorder="1" applyAlignment="1">
      <alignment horizontal="center" vertical="center"/>
    </xf>
    <xf numFmtId="0" fontId="60" fillId="0" borderId="48" xfId="3" applyFont="1" applyBorder="1" applyAlignment="1">
      <alignment horizontal="center" vertical="center" wrapText="1"/>
    </xf>
    <xf numFmtId="0" fontId="13" fillId="0" borderId="48" xfId="3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/>
    </xf>
    <xf numFmtId="14" fontId="6" fillId="0" borderId="49" xfId="3" applyNumberFormat="1" applyFont="1" applyBorder="1" applyAlignment="1">
      <alignment horizontal="center" vertical="center"/>
    </xf>
    <xf numFmtId="0" fontId="6" fillId="0" borderId="49" xfId="3" applyFont="1" applyBorder="1" applyAlignment="1">
      <alignment horizontal="center" vertical="center" wrapText="1"/>
    </xf>
    <xf numFmtId="167" fontId="6" fillId="0" borderId="49" xfId="3" applyNumberFormat="1" applyFont="1" applyBorder="1" applyAlignment="1">
      <alignment horizontal="center" vertical="center" wrapText="1"/>
    </xf>
    <xf numFmtId="49" fontId="6" fillId="4" borderId="49" xfId="0" applyNumberFormat="1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 wrapText="1"/>
    </xf>
    <xf numFmtId="3" fontId="22" fillId="0" borderId="49" xfId="8" applyNumberFormat="1" applyFont="1" applyFill="1" applyBorder="1" applyAlignment="1">
      <alignment vertical="center"/>
    </xf>
    <xf numFmtId="9" fontId="6" fillId="0" borderId="49" xfId="11" applyFont="1" applyBorder="1" applyAlignment="1">
      <alignment horizontal="center" vertical="center"/>
    </xf>
    <xf numFmtId="9" fontId="6" fillId="0" borderId="49" xfId="3" applyNumberFormat="1" applyFont="1" applyBorder="1" applyAlignment="1">
      <alignment horizontal="center" vertical="center"/>
    </xf>
    <xf numFmtId="0" fontId="6" fillId="0" borderId="49" xfId="3" applyFont="1" applyBorder="1" applyAlignment="1">
      <alignment horizontal="center" vertical="center"/>
    </xf>
    <xf numFmtId="0" fontId="6" fillId="0" borderId="49" xfId="1" applyNumberFormat="1" applyFont="1" applyBorder="1" applyAlignment="1">
      <alignment horizontal="center" vertical="center"/>
    </xf>
    <xf numFmtId="168" fontId="56" fillId="0" borderId="0" xfId="1" applyNumberFormat="1" applyFont="1" applyFill="1" applyBorder="1" applyAlignment="1">
      <alignment vertical="center"/>
    </xf>
    <xf numFmtId="3" fontId="56" fillId="0" borderId="0" xfId="1" applyNumberFormat="1" applyFont="1" applyFill="1" applyBorder="1" applyAlignment="1">
      <alignment vertical="center"/>
    </xf>
    <xf numFmtId="164" fontId="13" fillId="0" borderId="0" xfId="9" applyNumberFormat="1" applyFont="1" applyFill="1" applyBorder="1" applyAlignment="1">
      <alignment vertical="center"/>
    </xf>
    <xf numFmtId="0" fontId="6" fillId="0" borderId="50" xfId="3" applyFont="1" applyBorder="1" applyAlignment="1">
      <alignment horizontal="center" vertical="center"/>
    </xf>
    <xf numFmtId="165" fontId="0" fillId="0" borderId="0" xfId="0" applyNumberFormat="1" applyAlignment="1">
      <alignment wrapText="1"/>
    </xf>
    <xf numFmtId="168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164" fontId="22" fillId="0" borderId="2" xfId="1" applyNumberFormat="1" applyFont="1" applyFill="1" applyBorder="1" applyAlignment="1">
      <alignment vertical="center"/>
    </xf>
    <xf numFmtId="164" fontId="22" fillId="0" borderId="12" xfId="1" applyNumberFormat="1" applyFont="1" applyFill="1" applyBorder="1" applyAlignment="1">
      <alignment vertical="center"/>
    </xf>
    <xf numFmtId="164" fontId="22" fillId="0" borderId="8" xfId="1" applyNumberFormat="1" applyFont="1" applyFill="1" applyBorder="1" applyAlignment="1">
      <alignment vertical="center"/>
    </xf>
    <xf numFmtId="3" fontId="8" fillId="0" borderId="4" xfId="4" applyNumberFormat="1" applyFont="1" applyFill="1" applyBorder="1" applyAlignment="1">
      <alignment vertical="center"/>
    </xf>
    <xf numFmtId="9" fontId="6" fillId="0" borderId="4" xfId="11" applyFont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 wrapText="1"/>
    </xf>
    <xf numFmtId="2" fontId="22" fillId="4" borderId="2" xfId="1" applyNumberFormat="1" applyFont="1" applyFill="1" applyBorder="1" applyAlignment="1">
      <alignment vertical="center"/>
    </xf>
    <xf numFmtId="2" fontId="22" fillId="0" borderId="2" xfId="1" applyNumberFormat="1" applyFont="1" applyFill="1" applyBorder="1" applyAlignment="1">
      <alignment vertical="center"/>
    </xf>
    <xf numFmtId="43" fontId="6" fillId="0" borderId="2" xfId="1" applyNumberFormat="1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9" fontId="6" fillId="0" borderId="8" xfId="5" applyFont="1" applyFill="1" applyBorder="1" applyAlignment="1">
      <alignment horizontal="center" vertical="center"/>
    </xf>
    <xf numFmtId="168" fontId="61" fillId="0" borderId="44" xfId="1" applyNumberFormat="1" applyFont="1" applyFill="1" applyBorder="1" applyAlignment="1">
      <alignment horizontal="right" vertical="center"/>
    </xf>
    <xf numFmtId="168" fontId="22" fillId="0" borderId="49" xfId="1" applyNumberFormat="1" applyFont="1" applyFill="1" applyBorder="1" applyAlignment="1">
      <alignment vertical="center"/>
    </xf>
    <xf numFmtId="3" fontId="6" fillId="0" borderId="41" xfId="1" applyNumberFormat="1" applyFont="1" applyBorder="1" applyAlignment="1">
      <alignment horizontal="center" vertical="center"/>
    </xf>
    <xf numFmtId="1" fontId="6" fillId="4" borderId="2" xfId="5" applyNumberFormat="1" applyFont="1" applyFill="1" applyBorder="1" applyAlignment="1">
      <alignment horizontal="center" vertical="center"/>
    </xf>
    <xf numFmtId="1" fontId="6" fillId="0" borderId="25" xfId="5" applyNumberFormat="1" applyFont="1" applyFill="1" applyBorder="1" applyAlignment="1">
      <alignment horizontal="center" vertical="center"/>
    </xf>
    <xf numFmtId="1" fontId="6" fillId="4" borderId="12" xfId="5" applyNumberFormat="1" applyFont="1" applyFill="1" applyBorder="1" applyAlignment="1">
      <alignment horizontal="center" vertical="center"/>
    </xf>
    <xf numFmtId="43" fontId="5" fillId="0" borderId="0" xfId="2" applyNumberFormat="1" applyFont="1" applyBorder="1" applyAlignment="1"/>
    <xf numFmtId="4" fontId="62" fillId="0" borderId="0" xfId="0" applyNumberFormat="1" applyFont="1"/>
    <xf numFmtId="0" fontId="13" fillId="0" borderId="41" xfId="3" applyFont="1" applyBorder="1" applyAlignment="1">
      <alignment horizontal="center" vertical="center" wrapText="1"/>
    </xf>
    <xf numFmtId="0" fontId="55" fillId="3" borderId="14" xfId="3" applyFont="1" applyFill="1" applyBorder="1" applyAlignment="1">
      <alignment horizontal="center" vertical="center"/>
    </xf>
    <xf numFmtId="164" fontId="56" fillId="3" borderId="15" xfId="1" applyNumberFormat="1" applyFont="1" applyFill="1" applyBorder="1" applyAlignment="1">
      <alignment vertical="center"/>
    </xf>
    <xf numFmtId="0" fontId="2" fillId="0" borderId="0" xfId="0" applyFont="1"/>
    <xf numFmtId="0" fontId="39" fillId="0" borderId="0" xfId="1" applyNumberFormat="1" applyFont="1" applyBorder="1" applyAlignment="1">
      <alignment horizontal="right"/>
    </xf>
    <xf numFmtId="4" fontId="36" fillId="0" borderId="0" xfId="1" applyNumberFormat="1" applyFont="1" applyFill="1" applyBorder="1" applyAlignment="1">
      <alignment vertical="center"/>
    </xf>
    <xf numFmtId="0" fontId="39" fillId="0" borderId="0" xfId="0" applyFont="1" applyBorder="1" applyAlignment="1">
      <alignment horizontal="right"/>
    </xf>
    <xf numFmtId="4" fontId="32" fillId="0" borderId="0" xfId="1" applyNumberFormat="1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37" fillId="0" borderId="0" xfId="0" applyFont="1" applyBorder="1" applyAlignment="1">
      <alignment horizontal="center"/>
    </xf>
    <xf numFmtId="43" fontId="32" fillId="6" borderId="24" xfId="1" applyFont="1" applyFill="1" applyBorder="1" applyAlignment="1">
      <alignment horizontal="center" vertical="center" wrapText="1"/>
    </xf>
    <xf numFmtId="43" fontId="29" fillId="10" borderId="24" xfId="1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43" fontId="36" fillId="0" borderId="0" xfId="1" applyFont="1" applyAlignment="1">
      <alignment horizontal="center" wrapText="1"/>
    </xf>
    <xf numFmtId="43" fontId="36" fillId="0" borderId="0" xfId="1" applyFont="1" applyAlignment="1">
      <alignment horizontal="center"/>
    </xf>
    <xf numFmtId="3" fontId="45" fillId="0" borderId="0" xfId="1" applyNumberFormat="1" applyFont="1" applyBorder="1" applyAlignment="1">
      <alignment horizontal="center" vertical="top"/>
    </xf>
    <xf numFmtId="3" fontId="45" fillId="0" borderId="0" xfId="1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top"/>
    </xf>
    <xf numFmtId="0" fontId="39" fillId="0" borderId="0" xfId="0" applyFont="1" applyFill="1" applyAlignment="1">
      <alignment horizontal="center" vertical="top" wrapText="1"/>
    </xf>
    <xf numFmtId="43" fontId="33" fillId="0" borderId="0" xfId="1" applyFont="1" applyAlignment="1">
      <alignment horizontal="center"/>
    </xf>
    <xf numFmtId="3" fontId="45" fillId="0" borderId="0" xfId="1" applyNumberFormat="1" applyFont="1" applyBorder="1" applyAlignment="1">
      <alignment horizontal="center" vertical="top" wrapText="1"/>
    </xf>
    <xf numFmtId="49" fontId="28" fillId="0" borderId="0" xfId="0" applyNumberFormat="1" applyFont="1" applyFill="1" applyBorder="1" applyAlignment="1">
      <alignment horizontal="right"/>
    </xf>
    <xf numFmtId="43" fontId="29" fillId="9" borderId="24" xfId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29" fillId="6" borderId="24" xfId="0" applyFont="1" applyFill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43" fontId="29" fillId="9" borderId="24" xfId="1" applyFont="1" applyFill="1" applyBorder="1" applyAlignment="1">
      <alignment horizontal="center" vertical="center"/>
    </xf>
    <xf numFmtId="43" fontId="29" fillId="10" borderId="24" xfId="1" applyFont="1" applyFill="1" applyBorder="1" applyAlignment="1">
      <alignment horizontal="center" vertical="center"/>
    </xf>
    <xf numFmtId="43" fontId="29" fillId="11" borderId="24" xfId="1" applyFont="1" applyFill="1" applyBorder="1" applyAlignment="1">
      <alignment horizontal="center" vertical="center"/>
    </xf>
    <xf numFmtId="43" fontId="30" fillId="12" borderId="24" xfId="1" applyFont="1" applyFill="1" applyBorder="1" applyAlignment="1">
      <alignment horizontal="center" vertical="center" wrapText="1"/>
    </xf>
    <xf numFmtId="43" fontId="29" fillId="6" borderId="24" xfId="1" applyFont="1" applyFill="1" applyBorder="1" applyAlignment="1">
      <alignment horizontal="center" vertical="center" wrapText="1"/>
    </xf>
    <xf numFmtId="0" fontId="31" fillId="2" borderId="24" xfId="0" applyFont="1" applyFill="1" applyBorder="1" applyAlignment="1">
      <alignment horizontal="center" vertical="center"/>
    </xf>
    <xf numFmtId="43" fontId="29" fillId="9" borderId="24" xfId="1" applyFont="1" applyFill="1" applyBorder="1" applyAlignment="1">
      <alignment horizontal="center" vertical="top"/>
    </xf>
    <xf numFmtId="0" fontId="10" fillId="3" borderId="26" xfId="3" applyFont="1" applyFill="1" applyBorder="1" applyAlignment="1">
      <alignment horizontal="center" vertical="center" wrapText="1"/>
    </xf>
    <xf numFmtId="0" fontId="10" fillId="3" borderId="28" xfId="3" applyFont="1" applyFill="1" applyBorder="1" applyAlignment="1">
      <alignment horizontal="center" vertical="center" wrapText="1"/>
    </xf>
    <xf numFmtId="3" fontId="10" fillId="7" borderId="26" xfId="3" applyNumberFormat="1" applyFont="1" applyFill="1" applyBorder="1" applyAlignment="1">
      <alignment horizontal="center" vertical="center" wrapText="1"/>
    </xf>
    <xf numFmtId="3" fontId="10" fillId="7" borderId="28" xfId="3" applyNumberFormat="1" applyFont="1" applyFill="1" applyBorder="1" applyAlignment="1">
      <alignment horizontal="center" vertical="center" wrapText="1"/>
    </xf>
    <xf numFmtId="3" fontId="10" fillId="3" borderId="26" xfId="3" applyNumberFormat="1" applyFont="1" applyFill="1" applyBorder="1" applyAlignment="1">
      <alignment horizontal="center" vertical="center" wrapText="1"/>
    </xf>
    <xf numFmtId="3" fontId="10" fillId="3" borderId="28" xfId="3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17" fontId="16" fillId="0" borderId="18" xfId="3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2" applyNumberFormat="1" applyFont="1" applyFill="1" applyBorder="1" applyAlignment="1">
      <alignment horizontal="center"/>
    </xf>
    <xf numFmtId="165" fontId="5" fillId="0" borderId="5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5" fontId="5" fillId="0" borderId="2" xfId="2" applyNumberFormat="1" applyFont="1" applyFill="1" applyBorder="1" applyAlignment="1">
      <alignment horizontal="center"/>
    </xf>
    <xf numFmtId="165" fontId="5" fillId="0" borderId="6" xfId="2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165" fontId="5" fillId="0" borderId="8" xfId="2" applyNumberFormat="1" applyFont="1" applyFill="1" applyBorder="1" applyAlignment="1">
      <alignment horizontal="center"/>
    </xf>
    <xf numFmtId="165" fontId="5" fillId="0" borderId="9" xfId="2" applyNumberFormat="1" applyFont="1" applyFill="1" applyBorder="1" applyAlignment="1">
      <alignment horizontal="center"/>
    </xf>
    <xf numFmtId="0" fontId="5" fillId="0" borderId="29" xfId="0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0" fontId="48" fillId="3" borderId="26" xfId="3" applyFont="1" applyFill="1" applyBorder="1" applyAlignment="1">
      <alignment horizontal="center" vertical="center" wrapText="1"/>
    </xf>
    <xf numFmtId="0" fontId="48" fillId="3" borderId="28" xfId="3" applyFont="1" applyFill="1" applyBorder="1" applyAlignment="1">
      <alignment horizontal="center" vertical="center" wrapText="1"/>
    </xf>
    <xf numFmtId="0" fontId="54" fillId="0" borderId="0" xfId="0" quotePrefix="1" applyFont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165" fontId="5" fillId="0" borderId="2" xfId="2" applyNumberFormat="1" applyFont="1" applyBorder="1" applyAlignment="1">
      <alignment horizontal="center"/>
    </xf>
    <xf numFmtId="165" fontId="5" fillId="0" borderId="6" xfId="2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1" fillId="2" borderId="0" xfId="0" applyFont="1" applyFill="1" applyAlignment="1">
      <alignment horizontal="center" vertical="top"/>
    </xf>
    <xf numFmtId="165" fontId="5" fillId="0" borderId="4" xfId="2" applyNumberFormat="1" applyFont="1" applyBorder="1" applyAlignment="1">
      <alignment horizontal="center"/>
    </xf>
    <xf numFmtId="165" fontId="5" fillId="0" borderId="5" xfId="2" applyNumberFormat="1" applyFont="1" applyBorder="1" applyAlignment="1">
      <alignment horizontal="center"/>
    </xf>
    <xf numFmtId="0" fontId="57" fillId="2" borderId="0" xfId="0" applyFont="1" applyFill="1" applyAlignment="1">
      <alignment horizontal="center" vertical="center" wrapText="1"/>
    </xf>
    <xf numFmtId="165" fontId="5" fillId="0" borderId="31" xfId="2" applyNumberFormat="1" applyFont="1" applyFill="1" applyBorder="1" applyAlignment="1">
      <alignment horizontal="center"/>
    </xf>
    <xf numFmtId="165" fontId="5" fillId="0" borderId="32" xfId="2" applyNumberFormat="1" applyFont="1" applyFill="1" applyBorder="1" applyAlignment="1">
      <alignment horizontal="center"/>
    </xf>
    <xf numFmtId="164" fontId="5" fillId="0" borderId="33" xfId="1" applyNumberFormat="1" applyFont="1" applyFill="1" applyBorder="1" applyAlignment="1">
      <alignment horizontal="center"/>
    </xf>
    <xf numFmtId="164" fontId="5" fillId="0" borderId="34" xfId="1" applyNumberFormat="1" applyFont="1" applyFill="1" applyBorder="1" applyAlignment="1">
      <alignment horizontal="center"/>
    </xf>
    <xf numFmtId="165" fontId="5" fillId="0" borderId="33" xfId="2" applyNumberFormat="1" applyFont="1" applyFill="1" applyBorder="1" applyAlignment="1">
      <alignment horizontal="center"/>
    </xf>
    <xf numFmtId="165" fontId="5" fillId="0" borderId="34" xfId="2" applyNumberFormat="1" applyFont="1" applyFill="1" applyBorder="1" applyAlignment="1">
      <alignment horizontal="center"/>
    </xf>
    <xf numFmtId="165" fontId="5" fillId="0" borderId="35" xfId="2" applyNumberFormat="1" applyFont="1" applyFill="1" applyBorder="1" applyAlignment="1">
      <alignment horizontal="center"/>
    </xf>
    <xf numFmtId="165" fontId="5" fillId="0" borderId="36" xfId="2" applyNumberFormat="1" applyFont="1" applyFill="1" applyBorder="1" applyAlignment="1">
      <alignment horizontal="center"/>
    </xf>
    <xf numFmtId="0" fontId="63" fillId="0" borderId="1" xfId="0" applyFont="1" applyBorder="1" applyAlignment="1">
      <alignment horizontal="center" wrapText="1"/>
    </xf>
    <xf numFmtId="0" fontId="63" fillId="0" borderId="2" xfId="0" applyFont="1" applyBorder="1" applyAlignment="1">
      <alignment horizontal="center" wrapText="1"/>
    </xf>
    <xf numFmtId="168" fontId="5" fillId="0" borderId="2" xfId="1" applyNumberFormat="1" applyFont="1" applyBorder="1" applyAlignment="1">
      <alignment vertical="center"/>
    </xf>
    <xf numFmtId="168" fontId="5" fillId="0" borderId="6" xfId="1" applyNumberFormat="1" applyFont="1" applyBorder="1" applyAlignment="1">
      <alignment vertical="center"/>
    </xf>
    <xf numFmtId="0" fontId="63" fillId="0" borderId="3" xfId="0" applyFont="1" applyBorder="1" applyAlignment="1">
      <alignment horizontal="center"/>
    </xf>
    <xf numFmtId="0" fontId="63" fillId="0" borderId="4" xfId="0" applyFont="1" applyBorder="1" applyAlignment="1">
      <alignment horizontal="center"/>
    </xf>
    <xf numFmtId="0" fontId="63" fillId="0" borderId="1" xfId="0" applyFont="1" applyBorder="1" applyAlignment="1">
      <alignment horizontal="center"/>
    </xf>
    <xf numFmtId="0" fontId="63" fillId="0" borderId="2" xfId="0" applyFont="1" applyBorder="1" applyAlignment="1">
      <alignment horizontal="center"/>
    </xf>
    <xf numFmtId="168" fontId="5" fillId="0" borderId="2" xfId="2" applyNumberFormat="1" applyFont="1" applyBorder="1" applyAlignment="1">
      <alignment vertical="center"/>
    </xf>
    <xf numFmtId="168" fontId="5" fillId="0" borderId="6" xfId="2" applyNumberFormat="1" applyFont="1" applyBorder="1" applyAlignment="1">
      <alignment vertical="center"/>
    </xf>
    <xf numFmtId="0" fontId="63" fillId="0" borderId="7" xfId="0" applyFont="1" applyBorder="1" applyAlignment="1">
      <alignment horizontal="center"/>
    </xf>
    <xf numFmtId="0" fontId="63" fillId="0" borderId="8" xfId="0" applyFont="1" applyBorder="1" applyAlignment="1">
      <alignment horizontal="center"/>
    </xf>
    <xf numFmtId="0" fontId="54" fillId="0" borderId="53" xfId="0" quotePrefix="1" applyFont="1" applyBorder="1" applyAlignment="1">
      <alignment horizontal="left" vertical="center" wrapText="1"/>
    </xf>
    <xf numFmtId="0" fontId="54" fillId="0" borderId="54" xfId="0" quotePrefix="1" applyFont="1" applyBorder="1" applyAlignment="1">
      <alignment horizontal="left" vertical="center" wrapText="1"/>
    </xf>
    <xf numFmtId="0" fontId="51" fillId="2" borderId="0" xfId="0" applyFont="1" applyFill="1" applyAlignment="1">
      <alignment horizontal="center" vertical="center" wrapText="1"/>
    </xf>
    <xf numFmtId="0" fontId="64" fillId="2" borderId="0" xfId="0" applyFont="1" applyFill="1" applyAlignment="1">
      <alignment horizontal="center" vertical="center" wrapText="1"/>
    </xf>
  </cellXfs>
  <cellStyles count="12">
    <cellStyle name="Millares" xfId="1" builtinId="3"/>
    <cellStyle name="Millares 14 10" xfId="8"/>
    <cellStyle name="Millares 2 3" xfId="4"/>
    <cellStyle name="Millares 32" xfId="6"/>
    <cellStyle name="Millares 5" xfId="10"/>
    <cellStyle name="Moneda" xfId="2" builtinId="4"/>
    <cellStyle name="Normal" xfId="0" builtinId="0"/>
    <cellStyle name="Normal 10" xfId="7"/>
    <cellStyle name="Normal 2" xfId="3"/>
    <cellStyle name="Porcentaje" xfId="11" builtinId="5"/>
    <cellStyle name="Porcentual 14 10" xfId="9"/>
    <cellStyle name="Porcentual 2 3" xfId="5"/>
  </cellStyles>
  <dxfs count="0"/>
  <tableStyles count="0" defaultTableStyle="TableStyleMedium2" defaultPivotStyle="PivotStyleLight16"/>
  <colors>
    <mruColors>
      <color rgb="FF99CCFF"/>
      <color rgb="FF33CCFF"/>
      <color rgb="FF66FF66"/>
      <color rgb="FFFFCCFF"/>
      <color rgb="FFFF99CC"/>
      <color rgb="FFCC99FF"/>
      <color rgb="FFFFFF66"/>
      <color rgb="FF66FFFF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114959</xdr:colOff>
      <xdr:row>5</xdr:row>
      <xdr:rowOff>98535</xdr:rowOff>
    </xdr:from>
    <xdr:to>
      <xdr:col>3</xdr:col>
      <xdr:colOff>952504</xdr:colOff>
      <xdr:row>10</xdr:row>
      <xdr:rowOff>492673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830" y="1527285"/>
          <a:ext cx="5271596" cy="3744310"/>
        </a:xfrm>
        <a:prstGeom prst="rect">
          <a:avLst/>
        </a:prstGeom>
      </xdr:spPr>
    </xdr:pic>
    <xdr:clientData/>
  </xdr:twoCellAnchor>
  <xdr:twoCellAnchor editAs="oneCell">
    <xdr:from>
      <xdr:col>22</xdr:col>
      <xdr:colOff>1264521</xdr:colOff>
      <xdr:row>5</xdr:row>
      <xdr:rowOff>82112</xdr:rowOff>
    </xdr:from>
    <xdr:to>
      <xdr:col>25</xdr:col>
      <xdr:colOff>1707926</xdr:colOff>
      <xdr:row>10</xdr:row>
      <xdr:rowOff>541940</xdr:rowOff>
    </xdr:to>
    <xdr:pic>
      <xdr:nvPicPr>
        <xdr:cNvPr id="6" name="Imagen 5" descr="D:\Mi Información\Downloads\LOGO 2021-2024_COLOR (1)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3185" y="1510862"/>
          <a:ext cx="5123793" cy="381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1</xdr:row>
      <xdr:rowOff>38100</xdr:rowOff>
    </xdr:from>
    <xdr:to>
      <xdr:col>3</xdr:col>
      <xdr:colOff>47625</xdr:colOff>
      <xdr:row>3</xdr:row>
      <xdr:rowOff>457200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" y="228600"/>
          <a:ext cx="2867026" cy="1524000"/>
        </a:xfrm>
        <a:prstGeom prst="rect">
          <a:avLst/>
        </a:prstGeom>
      </xdr:spPr>
    </xdr:pic>
    <xdr:clientData/>
  </xdr:twoCellAnchor>
  <xdr:twoCellAnchor editAs="oneCell">
    <xdr:from>
      <xdr:col>16</xdr:col>
      <xdr:colOff>311108</xdr:colOff>
      <xdr:row>1</xdr:row>
      <xdr:rowOff>23626</xdr:rowOff>
    </xdr:from>
    <xdr:to>
      <xdr:col>19</xdr:col>
      <xdr:colOff>666750</xdr:colOff>
      <xdr:row>3</xdr:row>
      <xdr:rowOff>476250</xdr:rowOff>
    </xdr:to>
    <xdr:pic>
      <xdr:nvPicPr>
        <xdr:cNvPr id="5" name="Imagen 4" descr="D:\Mi Información\Downloads\LOGO 2021-2024_COLOR (1)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8908" y="214126"/>
          <a:ext cx="2413042" cy="1557524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20485</xdr:colOff>
      <xdr:row>1</xdr:row>
      <xdr:rowOff>20484</xdr:rowOff>
    </xdr:from>
    <xdr:to>
      <xdr:col>3</xdr:col>
      <xdr:colOff>81937</xdr:colOff>
      <xdr:row>5</xdr:row>
      <xdr:rowOff>10242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85" y="215081"/>
          <a:ext cx="3226210" cy="1587500"/>
        </a:xfrm>
        <a:prstGeom prst="rect">
          <a:avLst/>
        </a:prstGeom>
      </xdr:spPr>
    </xdr:pic>
    <xdr:clientData/>
  </xdr:twoCellAnchor>
  <xdr:twoCellAnchor editAs="oneCell">
    <xdr:from>
      <xdr:col>16</xdr:col>
      <xdr:colOff>809115</xdr:colOff>
      <xdr:row>1</xdr:row>
      <xdr:rowOff>10242</xdr:rowOff>
    </xdr:from>
    <xdr:to>
      <xdr:col>19</xdr:col>
      <xdr:colOff>741921</xdr:colOff>
      <xdr:row>4</xdr:row>
      <xdr:rowOff>297016</xdr:rowOff>
    </xdr:to>
    <xdr:pic>
      <xdr:nvPicPr>
        <xdr:cNvPr id="3" name="Imagen 2" descr="D:\Mi Información\Downloads\LOGO 2021-2024_COLOR (1)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06292" y="204839"/>
          <a:ext cx="2534258" cy="15670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57150</xdr:rowOff>
    </xdr:from>
    <xdr:to>
      <xdr:col>2</xdr:col>
      <xdr:colOff>1343025</xdr:colOff>
      <xdr:row>4</xdr:row>
      <xdr:rowOff>276225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47650"/>
          <a:ext cx="2733675" cy="1790700"/>
        </a:xfrm>
        <a:prstGeom prst="rect">
          <a:avLst/>
        </a:prstGeom>
      </xdr:spPr>
    </xdr:pic>
    <xdr:clientData/>
  </xdr:twoCellAnchor>
  <xdr:twoCellAnchor editAs="oneCell">
    <xdr:from>
      <xdr:col>16</xdr:col>
      <xdr:colOff>381000</xdr:colOff>
      <xdr:row>1</xdr:row>
      <xdr:rowOff>19050</xdr:rowOff>
    </xdr:from>
    <xdr:to>
      <xdr:col>19</xdr:col>
      <xdr:colOff>733425</xdr:colOff>
      <xdr:row>4</xdr:row>
      <xdr:rowOff>342900</xdr:rowOff>
    </xdr:to>
    <xdr:pic>
      <xdr:nvPicPr>
        <xdr:cNvPr id="5" name="Imagen 4" descr="D:\Mi Información\Downloads\LOGO 2021-2024_COLOR (1)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209550"/>
          <a:ext cx="2438400" cy="1895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20486</xdr:colOff>
      <xdr:row>2</xdr:row>
      <xdr:rowOff>20485</xdr:rowOff>
    </xdr:from>
    <xdr:to>
      <xdr:col>3</xdr:col>
      <xdr:colOff>152400</xdr:colOff>
      <xdr:row>4</xdr:row>
      <xdr:rowOff>276226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86" y="401485"/>
          <a:ext cx="2560789" cy="1217766"/>
        </a:xfrm>
        <a:prstGeom prst="rect">
          <a:avLst/>
        </a:prstGeom>
      </xdr:spPr>
    </xdr:pic>
    <xdr:clientData/>
  </xdr:twoCellAnchor>
  <xdr:twoCellAnchor editAs="oneCell">
    <xdr:from>
      <xdr:col>16</xdr:col>
      <xdr:colOff>590550</xdr:colOff>
      <xdr:row>2</xdr:row>
      <xdr:rowOff>28575</xdr:rowOff>
    </xdr:from>
    <xdr:to>
      <xdr:col>19</xdr:col>
      <xdr:colOff>752475</xdr:colOff>
      <xdr:row>4</xdr:row>
      <xdr:rowOff>295276</xdr:rowOff>
    </xdr:to>
    <xdr:pic>
      <xdr:nvPicPr>
        <xdr:cNvPr id="3" name="Imagen 2" descr="D:\Mi Información\Downloads\LOGO 2021-2024_COLOR (1)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73150" y="409575"/>
          <a:ext cx="2447925" cy="12287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uirre\Documents\ROSY\2023\FORTAMUNDF%202023\Auxiliar%20Cont%20-F4-2023%20UNIFORMES%20SEGURIDAD%20P&#218;BLIC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uirre\Documents\ROSY\2023\FORTAMUNDF%202023\Auxiliar%20Cont%20-F4-2023%20COMBUSTI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-R33-F4"/>
      <sheetName val="OBRA 2-AS-(J. NUTRIMOS)"/>
      <sheetName val="OBRA3-AS-(TEJIENDO ESPERANZAS)"/>
      <sheetName val="OBRA5-DM-(SUELDOS)"/>
      <sheetName val="OBRA 7-"/>
      <sheetName val="OBRA SEG.PUB.UNIFORME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1">
          <cell r="L31">
            <v>55639.98</v>
          </cell>
        </row>
        <row r="32">
          <cell r="L32">
            <v>63506.52</v>
          </cell>
        </row>
        <row r="33">
          <cell r="L33">
            <v>220779.9</v>
          </cell>
        </row>
        <row r="34">
          <cell r="L34">
            <v>2314780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-R33-F4"/>
      <sheetName val="OBRA 2-AS-(J. NUTRIMOS)"/>
      <sheetName val="OBRA3-AS-(TEJIENDO ESPERANZAS)"/>
      <sheetName val="OBRA5-DM-(SUELDOS)"/>
      <sheetName val="OBRA 7-"/>
      <sheetName val="OBRA SEG.PUB.COMBUSTIBLE"/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9">
          <cell r="L119">
            <v>2720589.27</v>
          </cell>
        </row>
        <row r="120">
          <cell r="L120">
            <v>493399.27</v>
          </cell>
        </row>
        <row r="121">
          <cell r="L121">
            <v>672686.3</v>
          </cell>
        </row>
        <row r="122">
          <cell r="L122">
            <v>298609.39</v>
          </cell>
        </row>
        <row r="123">
          <cell r="L123">
            <v>550221.24</v>
          </cell>
        </row>
        <row r="124">
          <cell r="L124">
            <v>560777.06000000006</v>
          </cell>
        </row>
        <row r="125">
          <cell r="L125">
            <v>532416.6</v>
          </cell>
        </row>
        <row r="126">
          <cell r="L126">
            <v>478851.68</v>
          </cell>
        </row>
        <row r="127">
          <cell r="L127">
            <v>434401.08</v>
          </cell>
        </row>
        <row r="128">
          <cell r="L128">
            <v>541469.18000000005</v>
          </cell>
        </row>
        <row r="129">
          <cell r="L129">
            <v>370230.29</v>
          </cell>
        </row>
        <row r="130">
          <cell r="L130">
            <v>432841.96</v>
          </cell>
        </row>
        <row r="131">
          <cell r="L131">
            <v>400190.9</v>
          </cell>
        </row>
        <row r="132">
          <cell r="L132">
            <v>595739.84</v>
          </cell>
        </row>
        <row r="133">
          <cell r="L133">
            <v>554720.17000000004</v>
          </cell>
        </row>
        <row r="134">
          <cell r="L134">
            <v>580778.6</v>
          </cell>
        </row>
        <row r="135">
          <cell r="L135">
            <v>366968.77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T61"/>
  <sheetViews>
    <sheetView zoomScale="58" zoomScaleNormal="58" workbookViewId="0">
      <pane ySplit="1" topLeftCell="A22" activePane="bottomLeft" state="frozen"/>
      <selection pane="bottomLeft" activeCell="A5" sqref="A5:Z35"/>
    </sheetView>
  </sheetViews>
  <sheetFormatPr baseColWidth="10" defaultRowHeight="15"/>
  <cols>
    <col min="1" max="1" width="5.28515625" style="54" customWidth="1"/>
    <col min="2" max="2" width="38.42578125" customWidth="1"/>
    <col min="3" max="3" width="28.140625" customWidth="1"/>
    <col min="4" max="4" width="25.85546875" customWidth="1"/>
    <col min="5" max="5" width="24.28515625" style="55" hidden="1" customWidth="1"/>
    <col min="6" max="6" width="27.7109375" style="55" hidden="1" customWidth="1"/>
    <col min="7" max="7" width="28.140625" style="55" hidden="1" customWidth="1"/>
    <col min="8" max="8" width="25.28515625" style="55" hidden="1" customWidth="1"/>
    <col min="9" max="10" width="28" style="55" hidden="1" customWidth="1"/>
    <col min="11" max="11" width="22.28515625" style="55" hidden="1" customWidth="1"/>
    <col min="12" max="12" width="23.28515625" style="55" hidden="1" customWidth="1"/>
    <col min="13" max="13" width="24.85546875" style="55" hidden="1" customWidth="1"/>
    <col min="14" max="14" width="23.7109375" style="55" hidden="1" customWidth="1"/>
    <col min="15" max="15" width="19.85546875" style="55" hidden="1" customWidth="1"/>
    <col min="16" max="16" width="22.5703125" style="55" hidden="1" customWidth="1"/>
    <col min="17" max="18" width="20.42578125" style="55" hidden="1" customWidth="1"/>
    <col min="19" max="19" width="24" style="55" customWidth="1"/>
    <col min="20" max="20" width="27.140625" style="55" customWidth="1"/>
    <col min="21" max="21" width="25" style="55" customWidth="1"/>
    <col min="22" max="22" width="22.7109375" style="55" customWidth="1"/>
    <col min="23" max="24" width="22.85546875" style="55" customWidth="1"/>
    <col min="25" max="25" width="24.28515625" style="55" customWidth="1"/>
    <col min="26" max="26" width="27.28515625" style="54" customWidth="1"/>
    <col min="27" max="27" width="22.28515625" style="54" customWidth="1"/>
    <col min="28" max="28" width="20.28515625" style="54" customWidth="1"/>
    <col min="29" max="29" width="28.85546875" style="54" customWidth="1"/>
    <col min="30" max="32" width="11.42578125" style="54"/>
    <col min="33" max="33" width="16.42578125" style="54" bestFit="1" customWidth="1"/>
    <col min="34" max="72" width="11.42578125" style="54"/>
  </cols>
  <sheetData>
    <row r="1" spans="1:72">
      <c r="W1" s="142"/>
    </row>
    <row r="2" spans="1:72" ht="27" customHeight="1">
      <c r="C2" s="55"/>
      <c r="D2" s="57"/>
    </row>
    <row r="3" spans="1:72" ht="27" customHeight="1">
      <c r="C3" s="55"/>
      <c r="D3" s="57"/>
    </row>
    <row r="4" spans="1:72" ht="27" customHeight="1">
      <c r="C4" s="55"/>
      <c r="D4" s="57"/>
    </row>
    <row r="6" spans="1:72" s="60" customFormat="1" ht="90.75" customHeight="1">
      <c r="A6" s="58"/>
      <c r="B6" s="437" t="s">
        <v>360</v>
      </c>
      <c r="C6" s="437"/>
      <c r="D6" s="437"/>
      <c r="E6" s="437"/>
      <c r="F6" s="437"/>
      <c r="G6" s="437"/>
      <c r="H6" s="437"/>
      <c r="I6" s="437"/>
      <c r="J6" s="437"/>
      <c r="K6" s="437"/>
      <c r="L6" s="437"/>
      <c r="M6" s="437"/>
      <c r="N6" s="437"/>
      <c r="O6" s="437"/>
      <c r="P6" s="437"/>
      <c r="Q6" s="437"/>
      <c r="R6" s="437"/>
      <c r="S6" s="437"/>
      <c r="T6" s="437"/>
      <c r="U6" s="437"/>
      <c r="V6" s="437"/>
      <c r="W6" s="437"/>
      <c r="X6" s="437"/>
      <c r="Y6" s="437"/>
      <c r="Z6" s="437"/>
      <c r="AA6" s="59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</row>
    <row r="7" spans="1:72" ht="45" customHeight="1">
      <c r="A7" s="58"/>
      <c r="B7" s="438" t="s">
        <v>361</v>
      </c>
      <c r="C7" s="438"/>
      <c r="D7" s="438"/>
      <c r="E7" s="438"/>
      <c r="F7" s="438"/>
      <c r="G7" s="438"/>
      <c r="H7" s="438"/>
      <c r="I7" s="438"/>
      <c r="J7" s="438"/>
      <c r="K7" s="438"/>
      <c r="L7" s="438"/>
      <c r="M7" s="438"/>
      <c r="N7" s="438"/>
      <c r="O7" s="438"/>
      <c r="P7" s="438"/>
      <c r="Q7" s="438"/>
      <c r="R7" s="438"/>
      <c r="S7" s="438"/>
      <c r="T7" s="438"/>
      <c r="U7" s="438"/>
      <c r="V7" s="438"/>
      <c r="W7" s="438"/>
      <c r="X7" s="438"/>
      <c r="Y7" s="438"/>
      <c r="Z7" s="438"/>
      <c r="AA7" s="61"/>
    </row>
    <row r="8" spans="1:72" s="60" customFormat="1" ht="42.75" customHeight="1">
      <c r="A8" s="62"/>
      <c r="B8" s="439" t="s">
        <v>362</v>
      </c>
      <c r="C8" s="439"/>
      <c r="D8" s="439"/>
      <c r="E8" s="439"/>
      <c r="F8" s="439"/>
      <c r="G8" s="439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  <c r="T8" s="439"/>
      <c r="U8" s="439"/>
      <c r="V8" s="439"/>
      <c r="W8" s="439"/>
      <c r="X8" s="439"/>
      <c r="Y8" s="439"/>
      <c r="Z8" s="439"/>
      <c r="AA8" s="63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</row>
    <row r="9" spans="1:72" s="60" customFormat="1" ht="42.75" customHeight="1">
      <c r="A9" s="62"/>
      <c r="B9" s="439" t="s">
        <v>25</v>
      </c>
      <c r="C9" s="439"/>
      <c r="D9" s="439"/>
      <c r="E9" s="439"/>
      <c r="F9" s="439"/>
      <c r="G9" s="43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  <c r="T9" s="439"/>
      <c r="U9" s="439"/>
      <c r="V9" s="439"/>
      <c r="W9" s="439"/>
      <c r="X9" s="439"/>
      <c r="Y9" s="439"/>
      <c r="Z9" s="439"/>
      <c r="AA9" s="63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</row>
    <row r="10" spans="1:72" s="60" customFormat="1" ht="42.75" customHeight="1">
      <c r="A10" s="62"/>
      <c r="B10" s="439" t="s">
        <v>29</v>
      </c>
      <c r="C10" s="439"/>
      <c r="D10" s="439"/>
      <c r="E10" s="439"/>
      <c r="F10" s="439"/>
      <c r="G10" s="439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  <c r="V10" s="439"/>
      <c r="W10" s="439"/>
      <c r="X10" s="439"/>
      <c r="Y10" s="439"/>
      <c r="Z10" s="439"/>
      <c r="AA10" s="63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</row>
    <row r="11" spans="1:72" s="60" customFormat="1" ht="46.5">
      <c r="A11" s="62"/>
      <c r="B11" s="440">
        <v>2023</v>
      </c>
      <c r="C11" s="440"/>
      <c r="D11" s="440"/>
      <c r="E11" s="440"/>
      <c r="F11" s="440"/>
      <c r="G11" s="440"/>
      <c r="H11" s="440"/>
      <c r="I11" s="440"/>
      <c r="J11" s="440"/>
      <c r="K11" s="440"/>
      <c r="L11" s="440"/>
      <c r="M11" s="440"/>
      <c r="N11" s="440"/>
      <c r="O11" s="440"/>
      <c r="P11" s="440"/>
      <c r="Q11" s="440"/>
      <c r="R11" s="440"/>
      <c r="S11" s="440"/>
      <c r="T11" s="440"/>
      <c r="U11" s="440"/>
      <c r="V11" s="440"/>
      <c r="W11" s="440"/>
      <c r="X11" s="440"/>
      <c r="Y11" s="440"/>
      <c r="Z11" s="440"/>
      <c r="AA11" s="63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</row>
    <row r="12" spans="1:72" s="60" customFormat="1" ht="36">
      <c r="A12" s="62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3"/>
      <c r="AB12" s="338"/>
      <c r="AC12" s="338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</row>
    <row r="13" spans="1:72" s="60" customFormat="1" ht="36">
      <c r="A13" s="62"/>
      <c r="B13" s="301"/>
      <c r="C13" s="64"/>
      <c r="D13" s="301"/>
      <c r="E13" s="140">
        <v>141596333.78999996</v>
      </c>
      <c r="F13" s="140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300">
        <v>174113623.09</v>
      </c>
      <c r="W13" s="64"/>
      <c r="X13" s="64"/>
      <c r="Y13" s="64"/>
      <c r="Z13" s="64"/>
      <c r="AA13" s="63"/>
      <c r="AB13" s="338"/>
      <c r="AC13" s="338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</row>
    <row r="14" spans="1:72" ht="33" customHeight="1" thickBot="1">
      <c r="C14" s="299"/>
      <c r="E14" s="298"/>
      <c r="F14" s="298"/>
      <c r="G14" s="298"/>
      <c r="H14" s="298"/>
      <c r="J14" s="298"/>
      <c r="T14" s="298"/>
      <c r="U14" s="298"/>
      <c r="V14" s="298"/>
      <c r="X14" s="435" t="s">
        <v>322</v>
      </c>
      <c r="Y14" s="435"/>
      <c r="Z14" s="435"/>
      <c r="AB14" s="338"/>
      <c r="AC14" s="338"/>
    </row>
    <row r="15" spans="1:72" s="5" customFormat="1" ht="24" thickBot="1">
      <c r="A15" s="65"/>
      <c r="B15" s="441" t="s">
        <v>27</v>
      </c>
      <c r="C15" s="442" t="s">
        <v>28</v>
      </c>
      <c r="D15" s="442"/>
      <c r="E15" s="443" t="s">
        <v>29</v>
      </c>
      <c r="F15" s="443"/>
      <c r="G15" s="443"/>
      <c r="H15" s="443"/>
      <c r="I15" s="443"/>
      <c r="J15" s="443"/>
      <c r="K15" s="444" t="s">
        <v>30</v>
      </c>
      <c r="L15" s="444"/>
      <c r="M15" s="444"/>
      <c r="N15" s="444"/>
      <c r="O15" s="444"/>
      <c r="P15" s="444"/>
      <c r="Q15" s="445" t="s">
        <v>31</v>
      </c>
      <c r="R15" s="446" t="s">
        <v>32</v>
      </c>
      <c r="S15" s="447" t="s">
        <v>33</v>
      </c>
      <c r="T15" s="447"/>
      <c r="U15" s="447"/>
      <c r="V15" s="447"/>
      <c r="W15" s="447"/>
      <c r="X15" s="447"/>
      <c r="Y15" s="248"/>
      <c r="Z15" s="448" t="s">
        <v>1</v>
      </c>
      <c r="AA15" s="65"/>
      <c r="AB15" s="339"/>
      <c r="AC15" s="339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</row>
    <row r="16" spans="1:72" s="5" customFormat="1" ht="21.75" customHeight="1" thickBot="1">
      <c r="A16" s="65"/>
      <c r="B16" s="441"/>
      <c r="C16" s="442"/>
      <c r="D16" s="442"/>
      <c r="E16" s="436" t="s">
        <v>34</v>
      </c>
      <c r="F16" s="449" t="s">
        <v>35</v>
      </c>
      <c r="G16" s="449"/>
      <c r="H16" s="449"/>
      <c r="I16" s="153"/>
      <c r="J16" s="436" t="s">
        <v>36</v>
      </c>
      <c r="K16" s="425" t="s">
        <v>37</v>
      </c>
      <c r="L16" s="425" t="s">
        <v>38</v>
      </c>
      <c r="M16" s="425" t="s">
        <v>39</v>
      </c>
      <c r="N16" s="425" t="s">
        <v>40</v>
      </c>
      <c r="O16" s="425" t="s">
        <v>41</v>
      </c>
      <c r="P16" s="425" t="s">
        <v>42</v>
      </c>
      <c r="Q16" s="445"/>
      <c r="R16" s="446"/>
      <c r="S16" s="424" t="s">
        <v>26</v>
      </c>
      <c r="T16" s="424" t="s">
        <v>43</v>
      </c>
      <c r="U16" s="424" t="s">
        <v>44</v>
      </c>
      <c r="V16" s="424" t="s">
        <v>45</v>
      </c>
      <c r="W16" s="424" t="s">
        <v>46</v>
      </c>
      <c r="X16" s="424" t="s">
        <v>41</v>
      </c>
      <c r="Y16" s="424" t="s">
        <v>108</v>
      </c>
      <c r="Z16" s="448"/>
      <c r="AA16" s="65"/>
      <c r="AB16" s="339"/>
      <c r="AC16" s="339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</row>
    <row r="17" spans="1:72" s="67" customFormat="1" ht="69.75" customHeight="1" thickBot="1">
      <c r="A17" s="66"/>
      <c r="B17" s="441"/>
      <c r="C17" s="155" t="s">
        <v>47</v>
      </c>
      <c r="D17" s="155" t="s">
        <v>48</v>
      </c>
      <c r="E17" s="436"/>
      <c r="F17" s="154" t="s">
        <v>37</v>
      </c>
      <c r="G17" s="154" t="s">
        <v>49</v>
      </c>
      <c r="H17" s="154" t="s">
        <v>39</v>
      </c>
      <c r="I17" s="154" t="s">
        <v>50</v>
      </c>
      <c r="J17" s="436"/>
      <c r="K17" s="425"/>
      <c r="L17" s="425"/>
      <c r="M17" s="425"/>
      <c r="N17" s="425"/>
      <c r="O17" s="425"/>
      <c r="P17" s="425"/>
      <c r="Q17" s="445"/>
      <c r="R17" s="446"/>
      <c r="S17" s="424"/>
      <c r="T17" s="424"/>
      <c r="U17" s="424"/>
      <c r="V17" s="424"/>
      <c r="W17" s="424"/>
      <c r="X17" s="424"/>
      <c r="Y17" s="424" t="s">
        <v>108</v>
      </c>
      <c r="Z17" s="448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</row>
    <row r="18" spans="1:72" s="67" customFormat="1" ht="15.75" customHeight="1" thickBot="1">
      <c r="A18" s="66"/>
      <c r="B18" s="130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2"/>
      <c r="T18" s="132"/>
      <c r="U18" s="132"/>
      <c r="V18" s="132"/>
      <c r="W18" s="132"/>
      <c r="X18" s="132"/>
      <c r="Y18" s="132"/>
      <c r="Z18" s="133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</row>
    <row r="19" spans="1:72" s="4" customFormat="1" ht="56.25" customHeight="1">
      <c r="A19" s="68"/>
      <c r="B19" s="69" t="s">
        <v>51</v>
      </c>
      <c r="C19" s="70">
        <f>PDM!C6</f>
        <v>237363836.91</v>
      </c>
      <c r="D19" s="71">
        <f>PDM!C7</f>
        <v>177062316.53</v>
      </c>
      <c r="E19" s="70">
        <v>36772996.079999998</v>
      </c>
      <c r="F19" s="70">
        <v>15974408.65</v>
      </c>
      <c r="G19" s="70">
        <v>32791295.889999997</v>
      </c>
      <c r="H19" s="70">
        <v>302518.84000000003</v>
      </c>
      <c r="I19" s="293">
        <v>0</v>
      </c>
      <c r="J19" s="70">
        <f>SUM(E19:I19)</f>
        <v>85841219.459999993</v>
      </c>
      <c r="K19" s="70"/>
      <c r="L19" s="70"/>
      <c r="M19" s="70"/>
      <c r="N19" s="70"/>
      <c r="O19" s="70"/>
      <c r="P19" s="70"/>
      <c r="Q19" s="70"/>
      <c r="R19" s="70"/>
      <c r="S19" s="70">
        <f>J19</f>
        <v>85841219.459999993</v>
      </c>
      <c r="T19" s="71">
        <v>0</v>
      </c>
      <c r="U19" s="71">
        <v>0</v>
      </c>
      <c r="V19" s="71">
        <v>0</v>
      </c>
      <c r="W19" s="71">
        <v>0</v>
      </c>
      <c r="X19" s="71">
        <v>0</v>
      </c>
      <c r="Y19" s="71">
        <v>0</v>
      </c>
      <c r="Z19" s="72">
        <f>C19-S19</f>
        <v>151522617.44999999</v>
      </c>
      <c r="AA19" s="73"/>
      <c r="AB19" s="175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</row>
    <row r="20" spans="1:72" s="4" customFormat="1" ht="69" customHeight="1">
      <c r="A20" s="68"/>
      <c r="B20" s="78" t="s">
        <v>57</v>
      </c>
      <c r="C20" s="75">
        <f>'FORTAMUN-DF'!C7</f>
        <v>857972573</v>
      </c>
      <c r="D20" s="75">
        <f>'FORTAMUN-DF'!H36</f>
        <v>479274961.29999995</v>
      </c>
      <c r="E20" s="74">
        <v>0</v>
      </c>
      <c r="F20" s="74">
        <v>0</v>
      </c>
      <c r="G20" s="74">
        <v>0</v>
      </c>
      <c r="H20" s="292">
        <v>0</v>
      </c>
      <c r="I20" s="292">
        <v>0</v>
      </c>
      <c r="J20" s="292">
        <f>SUM(E20:I20)</f>
        <v>0</v>
      </c>
      <c r="K20" s="75"/>
      <c r="L20" s="75"/>
      <c r="M20" s="75"/>
      <c r="N20" s="75"/>
      <c r="O20" s="75"/>
      <c r="P20" s="75"/>
      <c r="Q20" s="75"/>
      <c r="R20" s="75"/>
      <c r="S20" s="289">
        <f>J20</f>
        <v>0</v>
      </c>
      <c r="T20" s="75">
        <v>349285296.53000009</v>
      </c>
      <c r="U20" s="75">
        <v>99769592.860000014</v>
      </c>
      <c r="V20" s="75">
        <v>5065834.99</v>
      </c>
      <c r="W20" s="75">
        <v>0</v>
      </c>
      <c r="X20" s="75">
        <v>25154236.920000002</v>
      </c>
      <c r="Y20" s="74">
        <v>0</v>
      </c>
      <c r="Z20" s="76">
        <f>C20-S20-T20-V20-W20-X20-U20-Y20</f>
        <v>378697611.69999987</v>
      </c>
      <c r="AA20" s="77"/>
      <c r="AB20" s="79"/>
      <c r="AC20" s="68"/>
      <c r="AD20" s="68"/>
      <c r="AE20" s="68"/>
      <c r="AF20" s="68"/>
      <c r="AG20" s="79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</row>
    <row r="21" spans="1:72" s="4" customFormat="1" ht="69" customHeight="1">
      <c r="A21" s="68"/>
      <c r="B21" s="287" t="s">
        <v>69</v>
      </c>
      <c r="C21" s="288">
        <v>193259766</v>
      </c>
      <c r="D21" s="75">
        <v>115286254.32999998</v>
      </c>
      <c r="E21" s="288">
        <v>13711713.390000001</v>
      </c>
      <c r="F21" s="74">
        <v>0</v>
      </c>
      <c r="G21" s="289">
        <v>0</v>
      </c>
      <c r="H21" s="288">
        <v>1265555.68</v>
      </c>
      <c r="I21" s="289">
        <v>0</v>
      </c>
      <c r="J21" s="74">
        <f>SUM(E21:I21)</f>
        <v>14977269.07</v>
      </c>
      <c r="K21" s="288"/>
      <c r="L21" s="288"/>
      <c r="M21" s="288"/>
      <c r="N21" s="288"/>
      <c r="O21" s="288"/>
      <c r="P21" s="289"/>
      <c r="Q21" s="288"/>
      <c r="R21" s="288"/>
      <c r="S21" s="289">
        <f>J21</f>
        <v>14977269.07</v>
      </c>
      <c r="T21" s="290">
        <v>0</v>
      </c>
      <c r="U21" s="289">
        <v>0</v>
      </c>
      <c r="V21" s="290">
        <v>0</v>
      </c>
      <c r="W21" s="74">
        <v>0</v>
      </c>
      <c r="X21" s="289">
        <v>0</v>
      </c>
      <c r="Y21" s="288">
        <v>35317928.07</v>
      </c>
      <c r="Z21" s="76">
        <f>C21-S21-T21-V21-W21-X21-U21-Y21</f>
        <v>142964568.86000001</v>
      </c>
      <c r="AA21" s="77"/>
      <c r="AB21" s="79"/>
      <c r="AC21" s="79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</row>
    <row r="22" spans="1:72" s="68" customFormat="1" ht="70.5" thickBot="1">
      <c r="B22" s="291" t="s">
        <v>358</v>
      </c>
      <c r="C22" s="134">
        <f>'RENDIM.FAIS-BANOBRAS'!C8:D8</f>
        <v>1864748.84</v>
      </c>
      <c r="D22" s="134">
        <f>'RENDIM.FAIS-BANOBRAS'!G17</f>
        <v>1864748.84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252">
        <f>SUM(E22:I22)</f>
        <v>0</v>
      </c>
      <c r="K22" s="134"/>
      <c r="L22" s="150"/>
      <c r="M22" s="150"/>
      <c r="N22" s="150"/>
      <c r="O22" s="150"/>
      <c r="P22" s="150"/>
      <c r="Q22" s="150"/>
      <c r="R22" s="150"/>
      <c r="S22" s="150"/>
      <c r="T22" s="134">
        <v>0</v>
      </c>
      <c r="U22" s="134">
        <v>0</v>
      </c>
      <c r="V22" s="134">
        <v>0</v>
      </c>
      <c r="W22" s="337">
        <v>0</v>
      </c>
      <c r="X22" s="134">
        <v>0</v>
      </c>
      <c r="Y22" s="134">
        <v>0</v>
      </c>
      <c r="Z22" s="151">
        <f>C22-S22-T22-V22-W22-X22-U22-Y22</f>
        <v>1864748.84</v>
      </c>
      <c r="AA22" s="175"/>
      <c r="AB22" s="73"/>
      <c r="AC22" s="79"/>
    </row>
    <row r="23" spans="1:72" s="83" customFormat="1" ht="78.75" customHeight="1" thickBot="1">
      <c r="A23" s="80"/>
      <c r="B23" s="129"/>
      <c r="C23" s="82">
        <f t="shared" ref="C23:X23" si="0">SUM(C19:C22)</f>
        <v>1290460924.75</v>
      </c>
      <c r="D23" s="82">
        <f t="shared" si="0"/>
        <v>773488280.99999988</v>
      </c>
      <c r="E23" s="82">
        <f t="shared" si="0"/>
        <v>50484709.469999999</v>
      </c>
      <c r="F23" s="82">
        <f t="shared" si="0"/>
        <v>15974408.65</v>
      </c>
      <c r="G23" s="82">
        <f t="shared" si="0"/>
        <v>32791295.889999997</v>
      </c>
      <c r="H23" s="82">
        <f t="shared" si="0"/>
        <v>1568074.52</v>
      </c>
      <c r="I23" s="82">
        <f t="shared" si="0"/>
        <v>0</v>
      </c>
      <c r="J23" s="82">
        <f t="shared" si="0"/>
        <v>100818488.53</v>
      </c>
      <c r="K23" s="82">
        <f t="shared" si="0"/>
        <v>0</v>
      </c>
      <c r="L23" s="82">
        <f t="shared" si="0"/>
        <v>0</v>
      </c>
      <c r="M23" s="82">
        <f t="shared" si="0"/>
        <v>0</v>
      </c>
      <c r="N23" s="82">
        <f t="shared" si="0"/>
        <v>0</v>
      </c>
      <c r="O23" s="82">
        <f t="shared" si="0"/>
        <v>0</v>
      </c>
      <c r="P23" s="82">
        <f t="shared" si="0"/>
        <v>0</v>
      </c>
      <c r="Q23" s="82">
        <f t="shared" si="0"/>
        <v>0</v>
      </c>
      <c r="R23" s="82">
        <f t="shared" si="0"/>
        <v>0</v>
      </c>
      <c r="S23" s="82">
        <f t="shared" si="0"/>
        <v>100818488.53</v>
      </c>
      <c r="T23" s="82">
        <f t="shared" si="0"/>
        <v>349285296.53000009</v>
      </c>
      <c r="U23" s="250">
        <f t="shared" si="0"/>
        <v>99769592.860000014</v>
      </c>
      <c r="V23" s="250">
        <f t="shared" si="0"/>
        <v>5065834.99</v>
      </c>
      <c r="W23" s="149">
        <f t="shared" si="0"/>
        <v>0</v>
      </c>
      <c r="X23" s="250">
        <f t="shared" si="0"/>
        <v>25154236.920000002</v>
      </c>
      <c r="Y23" s="250">
        <f>SUM(Y17:Y22)</f>
        <v>35317928.07</v>
      </c>
      <c r="Z23" s="82">
        <f>SUM(Z19:Z22)</f>
        <v>675049546.8499999</v>
      </c>
      <c r="AA23" s="127"/>
      <c r="AB23" s="152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</row>
    <row r="24" spans="1:72" s="83" customFormat="1" ht="36" customHeight="1" thickTop="1">
      <c r="A24" s="80"/>
      <c r="B24" s="81"/>
      <c r="C24" s="84"/>
      <c r="D24" s="128"/>
      <c r="E24" s="85"/>
      <c r="F24" s="189"/>
      <c r="G24" s="189"/>
      <c r="H24" s="84"/>
      <c r="I24" s="85"/>
      <c r="J24" s="84"/>
      <c r="K24" s="85"/>
      <c r="L24" s="85"/>
      <c r="M24" s="85"/>
      <c r="N24" s="85"/>
      <c r="O24" s="85"/>
      <c r="P24" s="85"/>
      <c r="Q24" s="85"/>
      <c r="R24" s="85"/>
      <c r="S24" s="86"/>
      <c r="T24" s="85"/>
      <c r="U24" s="85"/>
      <c r="V24" s="85"/>
      <c r="W24" s="85"/>
      <c r="X24" s="85"/>
      <c r="Y24" s="85"/>
      <c r="Z24" s="85"/>
      <c r="AA24" s="80"/>
      <c r="AB24" s="80"/>
      <c r="AC24" s="152">
        <f>SUM(AC22:AC23)</f>
        <v>0</v>
      </c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</row>
    <row r="25" spans="1:72" s="4" customFormat="1" ht="35.1" customHeight="1">
      <c r="A25" s="68"/>
      <c r="B25" s="87"/>
      <c r="C25" s="88" t="s">
        <v>52</v>
      </c>
      <c r="D25" s="89">
        <v>1000</v>
      </c>
      <c r="E25" s="90">
        <f>F23</f>
        <v>15974408.65</v>
      </c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2">
        <f>F23</f>
        <v>15974408.65</v>
      </c>
      <c r="U25" s="418"/>
      <c r="V25" s="419"/>
      <c r="W25" s="260"/>
      <c r="X25" s="259"/>
      <c r="Y25" s="85"/>
      <c r="Z25" s="85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</row>
    <row r="26" spans="1:72" s="4" customFormat="1" ht="35.1" customHeight="1">
      <c r="A26" s="68"/>
      <c r="B26" s="94"/>
      <c r="C26" s="88" t="s">
        <v>52</v>
      </c>
      <c r="D26" s="89">
        <v>2000</v>
      </c>
      <c r="E26" s="90">
        <f>G23</f>
        <v>32791295.889999997</v>
      </c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2">
        <f>G23</f>
        <v>32791295.889999997</v>
      </c>
      <c r="U26" s="418"/>
      <c r="V26" s="419"/>
      <c r="W26" s="260"/>
      <c r="X26" s="261"/>
      <c r="Y26" s="85"/>
      <c r="Z26" s="85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</row>
    <row r="27" spans="1:72" s="4" customFormat="1" ht="35.1" customHeight="1">
      <c r="A27" s="68"/>
      <c r="B27" s="94"/>
      <c r="C27" s="88" t="s">
        <v>52</v>
      </c>
      <c r="D27" s="89">
        <v>3000</v>
      </c>
      <c r="E27" s="90">
        <f>H23</f>
        <v>1568074.52</v>
      </c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2">
        <f>H23</f>
        <v>1568074.52</v>
      </c>
      <c r="U27" s="420"/>
      <c r="V27" s="419"/>
      <c r="W27" s="258"/>
      <c r="X27" s="259"/>
      <c r="Y27" s="85"/>
      <c r="Z27" s="85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</row>
    <row r="28" spans="1:72" s="4" customFormat="1" ht="35.1" customHeight="1">
      <c r="A28" s="68"/>
      <c r="B28" s="94"/>
      <c r="C28" s="88" t="s">
        <v>52</v>
      </c>
      <c r="D28" s="89">
        <v>6000</v>
      </c>
      <c r="E28" s="90">
        <f>E23</f>
        <v>50484709.469999999</v>
      </c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2">
        <f>E23</f>
        <v>50484709.469999999</v>
      </c>
      <c r="U28" s="418"/>
      <c r="V28" s="419"/>
      <c r="W28" s="258"/>
      <c r="X28" s="262"/>
      <c r="Y28" s="251"/>
      <c r="Z28" s="93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</row>
    <row r="29" spans="1:72" s="4" customFormat="1" ht="35.1" customHeight="1" thickBot="1">
      <c r="A29" s="68"/>
      <c r="B29" s="94"/>
      <c r="C29" s="95" t="s">
        <v>6</v>
      </c>
      <c r="D29" s="96"/>
      <c r="E29" s="96">
        <f>SUM(E25:E28)</f>
        <v>100818488.53</v>
      </c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7">
        <f>S25+S26+S27+S28</f>
        <v>100818488.53</v>
      </c>
      <c r="U29" s="96"/>
      <c r="V29" s="421"/>
      <c r="W29" s="258"/>
      <c r="X29" s="262"/>
      <c r="Y29" s="251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</row>
    <row r="30" spans="1:72" s="4" customFormat="1" ht="35.1" customHeight="1" thickTop="1">
      <c r="A30" s="68"/>
      <c r="B30" s="94"/>
      <c r="C30" s="95"/>
      <c r="D30" s="96"/>
      <c r="E30" s="96"/>
      <c r="F30" s="96"/>
      <c r="G30" s="340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138"/>
      <c r="U30" s="96"/>
      <c r="V30" s="85"/>
      <c r="W30" s="98"/>
      <c r="X30" s="93"/>
      <c r="Y30" s="251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</row>
    <row r="31" spans="1:72" s="4" customFormat="1" ht="35.1" customHeight="1">
      <c r="A31" s="68"/>
      <c r="B31" s="94"/>
      <c r="C31" s="95"/>
      <c r="D31" s="96"/>
      <c r="E31" s="96"/>
      <c r="F31" s="96"/>
      <c r="G31" s="340"/>
      <c r="H31" s="96"/>
      <c r="I31" s="341"/>
      <c r="J31" s="96"/>
      <c r="K31" s="96"/>
      <c r="L31" s="96"/>
      <c r="M31" s="96"/>
      <c r="N31" s="96"/>
      <c r="O31" s="96"/>
      <c r="P31" s="96"/>
      <c r="Q31" s="96"/>
      <c r="R31" s="96"/>
      <c r="S31" s="138"/>
      <c r="T31" s="125"/>
      <c r="U31" s="96"/>
      <c r="V31" s="96"/>
      <c r="W31" s="98"/>
      <c r="X31" s="93"/>
      <c r="Y31" s="251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</row>
    <row r="32" spans="1:72" s="4" customFormat="1" ht="35.1" customHeight="1">
      <c r="A32" s="68"/>
      <c r="B32" s="94"/>
      <c r="C32" s="95"/>
      <c r="D32" s="96"/>
      <c r="E32" s="96"/>
      <c r="F32" s="96"/>
      <c r="G32" s="340"/>
      <c r="H32" s="96"/>
      <c r="I32" s="341"/>
      <c r="J32" s="96"/>
      <c r="K32" s="96"/>
      <c r="L32" s="96"/>
      <c r="M32" s="96"/>
      <c r="N32" s="96"/>
      <c r="O32" s="96"/>
      <c r="P32" s="96"/>
      <c r="Q32" s="96"/>
      <c r="R32" s="96"/>
      <c r="S32" s="138"/>
      <c r="T32" s="11"/>
      <c r="U32" s="96"/>
      <c r="V32" s="96"/>
      <c r="W32" s="98"/>
      <c r="X32" s="93"/>
      <c r="Y32" s="251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</row>
    <row r="33" spans="1:72" s="4" customFormat="1" ht="35.1" customHeight="1">
      <c r="A33" s="68"/>
      <c r="B33" s="423" t="s">
        <v>55</v>
      </c>
      <c r="C33" s="423"/>
      <c r="D33" s="99"/>
      <c r="E33" s="99"/>
      <c r="F33" s="93"/>
      <c r="G33" s="251"/>
      <c r="H33" s="93"/>
      <c r="I33" s="342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125"/>
      <c r="U33" s="93"/>
      <c r="V33" s="244" t="s">
        <v>56</v>
      </c>
      <c r="W33" s="244"/>
      <c r="X33" s="244"/>
      <c r="Y33" s="93"/>
      <c r="Z33" s="244"/>
      <c r="AA33" s="139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</row>
    <row r="34" spans="1:72" s="4" customFormat="1" ht="21.75" customHeight="1">
      <c r="A34" s="68"/>
      <c r="B34" s="429" t="s">
        <v>53</v>
      </c>
      <c r="C34" s="429"/>
      <c r="D34" s="135"/>
      <c r="E34" s="135"/>
      <c r="F34" s="135"/>
      <c r="G34" s="343"/>
      <c r="H34" s="135"/>
      <c r="I34" s="344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25"/>
      <c r="U34" s="93"/>
      <c r="V34" s="242" t="s">
        <v>68</v>
      </c>
      <c r="W34" s="242"/>
      <c r="X34" s="242"/>
      <c r="Y34" s="244"/>
      <c r="Z34" s="242"/>
      <c r="AA34" s="196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</row>
    <row r="35" spans="1:72" s="4" customFormat="1" ht="35.1" customHeight="1">
      <c r="A35" s="68"/>
      <c r="B35" s="430" t="s">
        <v>67</v>
      </c>
      <c r="C35" s="430"/>
      <c r="D35" s="136"/>
      <c r="E35" s="136"/>
      <c r="F35" s="136"/>
      <c r="G35" s="345"/>
      <c r="H35" s="136"/>
      <c r="I35" s="34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93"/>
      <c r="U35" s="434" t="s">
        <v>121</v>
      </c>
      <c r="V35" s="434"/>
      <c r="W35" s="434"/>
      <c r="X35" s="243"/>
      <c r="Y35" s="242"/>
      <c r="Z35" s="243"/>
      <c r="AA35" s="197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</row>
    <row r="36" spans="1:72" ht="35.1" customHeight="1">
      <c r="B36" s="100"/>
      <c r="C36" s="101"/>
      <c r="D36" s="102"/>
      <c r="E36" s="99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3"/>
      <c r="T36" s="104"/>
      <c r="U36" s="104"/>
      <c r="V36" s="104"/>
      <c r="W36" s="197"/>
      <c r="X36" s="197"/>
      <c r="Y36" s="243"/>
      <c r="Z36" s="197"/>
      <c r="AA36" s="197"/>
    </row>
    <row r="37" spans="1:72" ht="23.25" customHeight="1">
      <c r="B37" s="105"/>
      <c r="C37" s="106"/>
      <c r="D37" s="107"/>
      <c r="E37" s="99"/>
      <c r="F37" s="106"/>
      <c r="G37" s="101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431"/>
      <c r="T37" s="431"/>
      <c r="U37" s="431"/>
      <c r="V37" s="431"/>
      <c r="W37" s="431"/>
      <c r="X37" s="431"/>
      <c r="Y37" s="197"/>
      <c r="Z37" s="104"/>
    </row>
    <row r="38" spans="1:72" s="108" customFormat="1" ht="33.75" customHeight="1">
      <c r="B38" s="105"/>
      <c r="C38" s="109"/>
      <c r="D38" s="109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432"/>
      <c r="T38" s="432"/>
      <c r="U38" s="432"/>
      <c r="V38" s="432"/>
      <c r="W38" s="432"/>
      <c r="X38" s="432"/>
      <c r="Y38" s="246"/>
    </row>
    <row r="39" spans="1:72" ht="20.25">
      <c r="B39" s="111"/>
      <c r="C39" s="106"/>
      <c r="D39" s="112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432"/>
      <c r="T39" s="432"/>
      <c r="U39" s="432"/>
      <c r="V39" s="432"/>
      <c r="W39" s="432"/>
      <c r="X39" s="432"/>
      <c r="Y39" s="247"/>
    </row>
    <row r="40" spans="1:72">
      <c r="B40" s="113"/>
      <c r="C40" s="114"/>
      <c r="D40" s="115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247"/>
    </row>
    <row r="41" spans="1:72" hidden="1">
      <c r="B41" s="113"/>
      <c r="C41" s="113"/>
      <c r="D41" s="113"/>
      <c r="E41" s="114"/>
      <c r="F41" s="114"/>
      <c r="G41" s="114"/>
      <c r="H41" s="114"/>
      <c r="I41" s="114"/>
      <c r="J41" s="114"/>
      <c r="K41" s="114"/>
      <c r="L41" s="114"/>
      <c r="M41" s="114"/>
      <c r="N41" s="433"/>
      <c r="O41" s="433"/>
      <c r="P41" s="433"/>
      <c r="Q41" s="433"/>
      <c r="R41" s="433"/>
      <c r="S41" s="114"/>
      <c r="T41" s="114"/>
      <c r="U41" s="114"/>
      <c r="V41" s="114"/>
      <c r="W41" s="114"/>
      <c r="X41" s="114"/>
      <c r="Y41" s="114"/>
    </row>
    <row r="42" spans="1:72" ht="15.75" hidden="1">
      <c r="B42" s="426"/>
      <c r="C42" s="426"/>
      <c r="D42" s="113"/>
      <c r="E42" s="114"/>
      <c r="F42" s="114"/>
      <c r="G42" s="114"/>
      <c r="H42" s="114"/>
      <c r="I42" s="114"/>
      <c r="J42" s="114"/>
      <c r="K42" s="114"/>
      <c r="L42" s="114"/>
      <c r="M42" s="116"/>
      <c r="N42" s="428" t="s">
        <v>53</v>
      </c>
      <c r="O42" s="428"/>
      <c r="P42" s="428"/>
      <c r="Q42" s="428"/>
      <c r="R42" s="428"/>
      <c r="S42" s="428"/>
      <c r="T42" s="428"/>
      <c r="U42" s="428"/>
      <c r="V42" s="428"/>
      <c r="W42" s="428"/>
      <c r="X42" s="428"/>
      <c r="Y42" s="114"/>
    </row>
    <row r="43" spans="1:72" ht="15" hidden="1" customHeight="1">
      <c r="B43" s="426"/>
      <c r="C43" s="426"/>
      <c r="D43" s="113"/>
      <c r="E43" s="114"/>
      <c r="F43" s="114"/>
      <c r="G43" s="114"/>
      <c r="H43" s="114"/>
      <c r="I43" s="114"/>
      <c r="J43" s="114"/>
      <c r="K43" s="114"/>
      <c r="L43" s="114"/>
      <c r="M43" s="117"/>
      <c r="N43" s="427" t="s">
        <v>54</v>
      </c>
      <c r="O43" s="427"/>
      <c r="P43" s="427"/>
      <c r="Q43" s="427"/>
      <c r="R43" s="427"/>
      <c r="S43" s="427"/>
      <c r="T43" s="427"/>
      <c r="U43" s="427"/>
      <c r="V43" s="427"/>
      <c r="W43" s="427"/>
      <c r="X43" s="427"/>
      <c r="Y43" s="114"/>
    </row>
    <row r="44" spans="1:72" ht="15.75" hidden="1">
      <c r="B44" s="113"/>
      <c r="C44" s="113"/>
      <c r="D44" s="113"/>
      <c r="E44" s="114"/>
      <c r="F44" s="114"/>
      <c r="G44" s="114"/>
      <c r="H44" s="114"/>
      <c r="I44" s="114"/>
      <c r="J44" s="114"/>
      <c r="K44" s="114"/>
      <c r="L44" s="114"/>
      <c r="M44" s="117"/>
      <c r="N44" s="427"/>
      <c r="O44" s="427"/>
      <c r="P44" s="427"/>
      <c r="Q44" s="427"/>
      <c r="R44" s="427"/>
      <c r="S44" s="427"/>
      <c r="T44" s="427"/>
      <c r="U44" s="427"/>
      <c r="V44" s="427"/>
      <c r="W44" s="427"/>
      <c r="X44" s="427"/>
      <c r="Y44" s="245"/>
    </row>
    <row r="45" spans="1:72" ht="15.75">
      <c r="B45" s="118"/>
      <c r="C45" s="114"/>
      <c r="D45" s="113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245"/>
      <c r="AA45" s="119"/>
    </row>
    <row r="46" spans="1:72">
      <c r="B46" s="113"/>
      <c r="C46" s="114"/>
      <c r="D46" s="113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</row>
    <row r="47" spans="1:72">
      <c r="B47" s="113"/>
      <c r="C47" s="114"/>
      <c r="D47" s="113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8"/>
      <c r="P47" s="118"/>
      <c r="Q47" s="118"/>
      <c r="R47" s="118"/>
      <c r="S47" s="114"/>
      <c r="T47" s="114"/>
      <c r="U47" s="114"/>
      <c r="V47" s="114"/>
      <c r="W47" s="114"/>
      <c r="X47" s="114"/>
      <c r="Y47" s="114"/>
    </row>
    <row r="48" spans="1:72">
      <c r="B48" s="113"/>
      <c r="C48" s="115"/>
      <c r="D48" s="113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</row>
    <row r="49" spans="2:25" ht="24.95" customHeight="1">
      <c r="B49" s="55"/>
      <c r="C49" s="56"/>
      <c r="K49" s="120"/>
      <c r="L49" s="120"/>
      <c r="M49" s="120"/>
      <c r="N49" s="121"/>
      <c r="O49" s="121"/>
      <c r="Q49" s="121"/>
      <c r="Y49" s="114"/>
    </row>
    <row r="50" spans="2:25" ht="24.95" customHeight="1">
      <c r="K50" s="120"/>
      <c r="L50" s="120"/>
      <c r="M50" s="120"/>
      <c r="N50" s="122"/>
      <c r="O50" s="121"/>
      <c r="P50" s="121"/>
      <c r="Q50" s="121"/>
      <c r="Y50" s="114"/>
    </row>
    <row r="51" spans="2:25" ht="24.95" customHeight="1">
      <c r="K51" s="123"/>
      <c r="L51" s="123"/>
      <c r="M51" s="123"/>
      <c r="N51" s="122"/>
      <c r="O51" s="121"/>
      <c r="Q51" s="121"/>
    </row>
    <row r="52" spans="2:25" ht="24.95" customHeight="1">
      <c r="K52" s="123"/>
      <c r="L52" s="123"/>
      <c r="M52" s="123"/>
      <c r="N52" s="122"/>
      <c r="O52" s="121"/>
      <c r="P52" s="124"/>
      <c r="Q52" s="121"/>
    </row>
    <row r="53" spans="2:25" ht="24.95" customHeight="1">
      <c r="P53" s="125"/>
    </row>
    <row r="54" spans="2:25" ht="24.95" customHeight="1">
      <c r="B54" s="126"/>
      <c r="P54" s="125"/>
    </row>
    <row r="55" spans="2:25" ht="24.95" customHeight="1">
      <c r="B55" s="55"/>
      <c r="O55" s="125"/>
      <c r="P55" s="125"/>
    </row>
    <row r="56" spans="2:25" ht="24.95" customHeight="1">
      <c r="B56" s="56"/>
      <c r="O56" s="125"/>
    </row>
    <row r="57" spans="2:25" ht="24.95" customHeight="1">
      <c r="O57" s="125"/>
    </row>
    <row r="58" spans="2:25" ht="24.95" customHeight="1"/>
    <row r="59" spans="2:25" ht="24.95" customHeight="1"/>
    <row r="60" spans="2:25" ht="24.95" customHeight="1"/>
    <row r="61" spans="2:25" ht="24.95" customHeight="1"/>
  </sheetData>
  <mergeCells count="42">
    <mergeCell ref="B9:Z9"/>
    <mergeCell ref="B10:Z10"/>
    <mergeCell ref="X14:Z14"/>
    <mergeCell ref="J16:J17"/>
    <mergeCell ref="B6:Z6"/>
    <mergeCell ref="B7:Z7"/>
    <mergeCell ref="B8:Z8"/>
    <mergeCell ref="B11:Z11"/>
    <mergeCell ref="B15:B17"/>
    <mergeCell ref="C15:D16"/>
    <mergeCell ref="E15:J15"/>
    <mergeCell ref="K15:P15"/>
    <mergeCell ref="Q15:Q17"/>
    <mergeCell ref="R15:R17"/>
    <mergeCell ref="S15:X15"/>
    <mergeCell ref="Z15:Z17"/>
    <mergeCell ref="E16:E17"/>
    <mergeCell ref="F16:H16"/>
    <mergeCell ref="Y16:Y17"/>
    <mergeCell ref="W16:W17"/>
    <mergeCell ref="L16:L17"/>
    <mergeCell ref="M16:M17"/>
    <mergeCell ref="N16:N17"/>
    <mergeCell ref="O16:O17"/>
    <mergeCell ref="B43:C43"/>
    <mergeCell ref="N43:X44"/>
    <mergeCell ref="B42:C42"/>
    <mergeCell ref="N42:X42"/>
    <mergeCell ref="B34:C34"/>
    <mergeCell ref="B35:C35"/>
    <mergeCell ref="S37:X37"/>
    <mergeCell ref="S38:X39"/>
    <mergeCell ref="N41:R41"/>
    <mergeCell ref="U35:W35"/>
    <mergeCell ref="B33:C33"/>
    <mergeCell ref="X16:X17"/>
    <mergeCell ref="P16:P17"/>
    <mergeCell ref="S16:S17"/>
    <mergeCell ref="T16:T17"/>
    <mergeCell ref="U16:U17"/>
    <mergeCell ref="V16:V17"/>
    <mergeCell ref="K16:K17"/>
  </mergeCells>
  <printOptions horizontalCentered="1"/>
  <pageMargins left="0" right="0" top="0" bottom="0" header="0.31496062992125984" footer="0.31496062992125984"/>
  <pageSetup scale="40" orientation="landscape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zoomScaleNormal="100" workbookViewId="0">
      <pane ySplit="1" topLeftCell="A2" activePane="bottomLeft" state="frozen"/>
      <selection pane="bottomLeft" activeCell="A3" sqref="A3:R3"/>
    </sheetView>
  </sheetViews>
  <sheetFormatPr baseColWidth="10" defaultRowHeight="15"/>
  <cols>
    <col min="1" max="1" width="8.85546875" customWidth="1"/>
    <col min="2" max="2" width="14.5703125" customWidth="1"/>
    <col min="3" max="3" width="19.42578125" customWidth="1"/>
    <col min="4" max="4" width="6.28515625" customWidth="1"/>
    <col min="5" max="5" width="8.28515625" customWidth="1"/>
    <col min="6" max="6" width="33.42578125" customWidth="1"/>
    <col min="7" max="7" width="12.28515625" customWidth="1"/>
    <col min="8" max="8" width="12.7109375" customWidth="1"/>
    <col min="9" max="9" width="15" customWidth="1"/>
    <col min="10" max="10" width="7.5703125" customWidth="1"/>
    <col min="11" max="11" width="9.28515625" style="10" customWidth="1"/>
    <col min="12" max="12" width="8" style="10" customWidth="1"/>
    <col min="13" max="13" width="9.5703125" customWidth="1"/>
    <col min="14" max="14" width="7.7109375" customWidth="1"/>
    <col min="15" max="15" width="11.140625" customWidth="1"/>
    <col min="16" max="16" width="9" customWidth="1"/>
    <col min="17" max="17" width="8.5703125" style="5" customWidth="1"/>
    <col min="18" max="18" width="11.7109375" customWidth="1"/>
    <col min="19" max="19" width="10.5703125" customWidth="1"/>
    <col min="20" max="20" width="10.28515625" customWidth="1"/>
    <col min="200" max="200" width="11.5703125" customWidth="1"/>
    <col min="202" max="202" width="12.42578125" customWidth="1"/>
    <col min="203" max="203" width="12" customWidth="1"/>
    <col min="204" max="204" width="28.85546875" customWidth="1"/>
    <col min="206" max="207" width="0" hidden="1" customWidth="1"/>
    <col min="208" max="208" width="14.5703125" customWidth="1"/>
    <col min="209" max="210" width="0" hidden="1" customWidth="1"/>
    <col min="212" max="213" width="0" hidden="1" customWidth="1"/>
    <col min="223" max="223" width="0" hidden="1" customWidth="1"/>
    <col min="456" max="456" width="11.5703125" customWidth="1"/>
    <col min="458" max="458" width="12.42578125" customWidth="1"/>
    <col min="459" max="459" width="12" customWidth="1"/>
    <col min="460" max="460" width="28.85546875" customWidth="1"/>
    <col min="462" max="463" width="0" hidden="1" customWidth="1"/>
    <col min="464" max="464" width="14.5703125" customWidth="1"/>
    <col min="465" max="466" width="0" hidden="1" customWidth="1"/>
    <col min="468" max="469" width="0" hidden="1" customWidth="1"/>
    <col min="479" max="479" width="0" hidden="1" customWidth="1"/>
    <col min="712" max="712" width="11.5703125" customWidth="1"/>
    <col min="714" max="714" width="12.42578125" customWidth="1"/>
    <col min="715" max="715" width="12" customWidth="1"/>
    <col min="716" max="716" width="28.85546875" customWidth="1"/>
    <col min="718" max="719" width="0" hidden="1" customWidth="1"/>
    <col min="720" max="720" width="14.5703125" customWidth="1"/>
    <col min="721" max="722" width="0" hidden="1" customWidth="1"/>
    <col min="724" max="725" width="0" hidden="1" customWidth="1"/>
    <col min="735" max="735" width="0" hidden="1" customWidth="1"/>
    <col min="968" max="968" width="11.5703125" customWidth="1"/>
    <col min="970" max="970" width="12.42578125" customWidth="1"/>
    <col min="971" max="971" width="12" customWidth="1"/>
    <col min="972" max="972" width="28.85546875" customWidth="1"/>
    <col min="974" max="975" width="0" hidden="1" customWidth="1"/>
    <col min="976" max="976" width="14.5703125" customWidth="1"/>
    <col min="977" max="978" width="0" hidden="1" customWidth="1"/>
    <col min="980" max="981" width="0" hidden="1" customWidth="1"/>
    <col min="991" max="991" width="0" hidden="1" customWidth="1"/>
    <col min="1224" max="1224" width="11.5703125" customWidth="1"/>
    <col min="1226" max="1226" width="12.42578125" customWidth="1"/>
    <col min="1227" max="1227" width="12" customWidth="1"/>
    <col min="1228" max="1228" width="28.85546875" customWidth="1"/>
    <col min="1230" max="1231" width="0" hidden="1" customWidth="1"/>
    <col min="1232" max="1232" width="14.5703125" customWidth="1"/>
    <col min="1233" max="1234" width="0" hidden="1" customWidth="1"/>
    <col min="1236" max="1237" width="0" hidden="1" customWidth="1"/>
    <col min="1247" max="1247" width="0" hidden="1" customWidth="1"/>
    <col min="1480" max="1480" width="11.5703125" customWidth="1"/>
    <col min="1482" max="1482" width="12.42578125" customWidth="1"/>
    <col min="1483" max="1483" width="12" customWidth="1"/>
    <col min="1484" max="1484" width="28.85546875" customWidth="1"/>
    <col min="1486" max="1487" width="0" hidden="1" customWidth="1"/>
    <col min="1488" max="1488" width="14.5703125" customWidth="1"/>
    <col min="1489" max="1490" width="0" hidden="1" customWidth="1"/>
    <col min="1492" max="1493" width="0" hidden="1" customWidth="1"/>
    <col min="1503" max="1503" width="0" hidden="1" customWidth="1"/>
    <col min="1736" max="1736" width="11.5703125" customWidth="1"/>
    <col min="1738" max="1738" width="12.42578125" customWidth="1"/>
    <col min="1739" max="1739" width="12" customWidth="1"/>
    <col min="1740" max="1740" width="28.85546875" customWidth="1"/>
    <col min="1742" max="1743" width="0" hidden="1" customWidth="1"/>
    <col min="1744" max="1744" width="14.5703125" customWidth="1"/>
    <col min="1745" max="1746" width="0" hidden="1" customWidth="1"/>
    <col min="1748" max="1749" width="0" hidden="1" customWidth="1"/>
    <col min="1759" max="1759" width="0" hidden="1" customWidth="1"/>
    <col min="1992" max="1992" width="11.5703125" customWidth="1"/>
    <col min="1994" max="1994" width="12.42578125" customWidth="1"/>
    <col min="1995" max="1995" width="12" customWidth="1"/>
    <col min="1996" max="1996" width="28.85546875" customWidth="1"/>
    <col min="1998" max="1999" width="0" hidden="1" customWidth="1"/>
    <col min="2000" max="2000" width="14.5703125" customWidth="1"/>
    <col min="2001" max="2002" width="0" hidden="1" customWidth="1"/>
    <col min="2004" max="2005" width="0" hidden="1" customWidth="1"/>
    <col min="2015" max="2015" width="0" hidden="1" customWidth="1"/>
    <col min="2248" max="2248" width="11.5703125" customWidth="1"/>
    <col min="2250" max="2250" width="12.42578125" customWidth="1"/>
    <col min="2251" max="2251" width="12" customWidth="1"/>
    <col min="2252" max="2252" width="28.85546875" customWidth="1"/>
    <col min="2254" max="2255" width="0" hidden="1" customWidth="1"/>
    <col min="2256" max="2256" width="14.5703125" customWidth="1"/>
    <col min="2257" max="2258" width="0" hidden="1" customWidth="1"/>
    <col min="2260" max="2261" width="0" hidden="1" customWidth="1"/>
    <col min="2271" max="2271" width="0" hidden="1" customWidth="1"/>
    <col min="2504" max="2504" width="11.5703125" customWidth="1"/>
    <col min="2506" max="2506" width="12.42578125" customWidth="1"/>
    <col min="2507" max="2507" width="12" customWidth="1"/>
    <col min="2508" max="2508" width="28.85546875" customWidth="1"/>
    <col min="2510" max="2511" width="0" hidden="1" customWidth="1"/>
    <col min="2512" max="2512" width="14.5703125" customWidth="1"/>
    <col min="2513" max="2514" width="0" hidden="1" customWidth="1"/>
    <col min="2516" max="2517" width="0" hidden="1" customWidth="1"/>
    <col min="2527" max="2527" width="0" hidden="1" customWidth="1"/>
    <col min="2760" max="2760" width="11.5703125" customWidth="1"/>
    <col min="2762" max="2762" width="12.42578125" customWidth="1"/>
    <col min="2763" max="2763" width="12" customWidth="1"/>
    <col min="2764" max="2764" width="28.85546875" customWidth="1"/>
    <col min="2766" max="2767" width="0" hidden="1" customWidth="1"/>
    <col min="2768" max="2768" width="14.5703125" customWidth="1"/>
    <col min="2769" max="2770" width="0" hidden="1" customWidth="1"/>
    <col min="2772" max="2773" width="0" hidden="1" customWidth="1"/>
    <col min="2783" max="2783" width="0" hidden="1" customWidth="1"/>
    <col min="3016" max="3016" width="11.5703125" customWidth="1"/>
    <col min="3018" max="3018" width="12.42578125" customWidth="1"/>
    <col min="3019" max="3019" width="12" customWidth="1"/>
    <col min="3020" max="3020" width="28.85546875" customWidth="1"/>
    <col min="3022" max="3023" width="0" hidden="1" customWidth="1"/>
    <col min="3024" max="3024" width="14.5703125" customWidth="1"/>
    <col min="3025" max="3026" width="0" hidden="1" customWidth="1"/>
    <col min="3028" max="3029" width="0" hidden="1" customWidth="1"/>
    <col min="3039" max="3039" width="0" hidden="1" customWidth="1"/>
    <col min="3272" max="3272" width="11.5703125" customWidth="1"/>
    <col min="3274" max="3274" width="12.42578125" customWidth="1"/>
    <col min="3275" max="3275" width="12" customWidth="1"/>
    <col min="3276" max="3276" width="28.85546875" customWidth="1"/>
    <col min="3278" max="3279" width="0" hidden="1" customWidth="1"/>
    <col min="3280" max="3280" width="14.5703125" customWidth="1"/>
    <col min="3281" max="3282" width="0" hidden="1" customWidth="1"/>
    <col min="3284" max="3285" width="0" hidden="1" customWidth="1"/>
    <col min="3295" max="3295" width="0" hidden="1" customWidth="1"/>
    <col min="3528" max="3528" width="11.5703125" customWidth="1"/>
    <col min="3530" max="3530" width="12.42578125" customWidth="1"/>
    <col min="3531" max="3531" width="12" customWidth="1"/>
    <col min="3532" max="3532" width="28.85546875" customWidth="1"/>
    <col min="3534" max="3535" width="0" hidden="1" customWidth="1"/>
    <col min="3536" max="3536" width="14.5703125" customWidth="1"/>
    <col min="3537" max="3538" width="0" hidden="1" customWidth="1"/>
    <col min="3540" max="3541" width="0" hidden="1" customWidth="1"/>
    <col min="3551" max="3551" width="0" hidden="1" customWidth="1"/>
    <col min="3784" max="3784" width="11.5703125" customWidth="1"/>
    <col min="3786" max="3786" width="12.42578125" customWidth="1"/>
    <col min="3787" max="3787" width="12" customWidth="1"/>
    <col min="3788" max="3788" width="28.85546875" customWidth="1"/>
    <col min="3790" max="3791" width="0" hidden="1" customWidth="1"/>
    <col min="3792" max="3792" width="14.5703125" customWidth="1"/>
    <col min="3793" max="3794" width="0" hidden="1" customWidth="1"/>
    <col min="3796" max="3797" width="0" hidden="1" customWidth="1"/>
    <col min="3807" max="3807" width="0" hidden="1" customWidth="1"/>
    <col min="4040" max="4040" width="11.5703125" customWidth="1"/>
    <col min="4042" max="4042" width="12.42578125" customWidth="1"/>
    <col min="4043" max="4043" width="12" customWidth="1"/>
    <col min="4044" max="4044" width="28.85546875" customWidth="1"/>
    <col min="4046" max="4047" width="0" hidden="1" customWidth="1"/>
    <col min="4048" max="4048" width="14.5703125" customWidth="1"/>
    <col min="4049" max="4050" width="0" hidden="1" customWidth="1"/>
    <col min="4052" max="4053" width="0" hidden="1" customWidth="1"/>
    <col min="4063" max="4063" width="0" hidden="1" customWidth="1"/>
    <col min="4296" max="4296" width="11.5703125" customWidth="1"/>
    <col min="4298" max="4298" width="12.42578125" customWidth="1"/>
    <col min="4299" max="4299" width="12" customWidth="1"/>
    <col min="4300" max="4300" width="28.85546875" customWidth="1"/>
    <col min="4302" max="4303" width="0" hidden="1" customWidth="1"/>
    <col min="4304" max="4304" width="14.5703125" customWidth="1"/>
    <col min="4305" max="4306" width="0" hidden="1" customWidth="1"/>
    <col min="4308" max="4309" width="0" hidden="1" customWidth="1"/>
    <col min="4319" max="4319" width="0" hidden="1" customWidth="1"/>
    <col min="4552" max="4552" width="11.5703125" customWidth="1"/>
    <col min="4554" max="4554" width="12.42578125" customWidth="1"/>
    <col min="4555" max="4555" width="12" customWidth="1"/>
    <col min="4556" max="4556" width="28.85546875" customWidth="1"/>
    <col min="4558" max="4559" width="0" hidden="1" customWidth="1"/>
    <col min="4560" max="4560" width="14.5703125" customWidth="1"/>
    <col min="4561" max="4562" width="0" hidden="1" customWidth="1"/>
    <col min="4564" max="4565" width="0" hidden="1" customWidth="1"/>
    <col min="4575" max="4575" width="0" hidden="1" customWidth="1"/>
    <col min="4808" max="4808" width="11.5703125" customWidth="1"/>
    <col min="4810" max="4810" width="12.42578125" customWidth="1"/>
    <col min="4811" max="4811" width="12" customWidth="1"/>
    <col min="4812" max="4812" width="28.85546875" customWidth="1"/>
    <col min="4814" max="4815" width="0" hidden="1" customWidth="1"/>
    <col min="4816" max="4816" width="14.5703125" customWidth="1"/>
    <col min="4817" max="4818" width="0" hidden="1" customWidth="1"/>
    <col min="4820" max="4821" width="0" hidden="1" customWidth="1"/>
    <col min="4831" max="4831" width="0" hidden="1" customWidth="1"/>
    <col min="5064" max="5064" width="11.5703125" customWidth="1"/>
    <col min="5066" max="5066" width="12.42578125" customWidth="1"/>
    <col min="5067" max="5067" width="12" customWidth="1"/>
    <col min="5068" max="5068" width="28.85546875" customWidth="1"/>
    <col min="5070" max="5071" width="0" hidden="1" customWidth="1"/>
    <col min="5072" max="5072" width="14.5703125" customWidth="1"/>
    <col min="5073" max="5074" width="0" hidden="1" customWidth="1"/>
    <col min="5076" max="5077" width="0" hidden="1" customWidth="1"/>
    <col min="5087" max="5087" width="0" hidden="1" customWidth="1"/>
    <col min="5320" max="5320" width="11.5703125" customWidth="1"/>
    <col min="5322" max="5322" width="12.42578125" customWidth="1"/>
    <col min="5323" max="5323" width="12" customWidth="1"/>
    <col min="5324" max="5324" width="28.85546875" customWidth="1"/>
    <col min="5326" max="5327" width="0" hidden="1" customWidth="1"/>
    <col min="5328" max="5328" width="14.5703125" customWidth="1"/>
    <col min="5329" max="5330" width="0" hidden="1" customWidth="1"/>
    <col min="5332" max="5333" width="0" hidden="1" customWidth="1"/>
    <col min="5343" max="5343" width="0" hidden="1" customWidth="1"/>
    <col min="5576" max="5576" width="11.5703125" customWidth="1"/>
    <col min="5578" max="5578" width="12.42578125" customWidth="1"/>
    <col min="5579" max="5579" width="12" customWidth="1"/>
    <col min="5580" max="5580" width="28.85546875" customWidth="1"/>
    <col min="5582" max="5583" width="0" hidden="1" customWidth="1"/>
    <col min="5584" max="5584" width="14.5703125" customWidth="1"/>
    <col min="5585" max="5586" width="0" hidden="1" customWidth="1"/>
    <col min="5588" max="5589" width="0" hidden="1" customWidth="1"/>
    <col min="5599" max="5599" width="0" hidden="1" customWidth="1"/>
    <col min="5832" max="5832" width="11.5703125" customWidth="1"/>
    <col min="5834" max="5834" width="12.42578125" customWidth="1"/>
    <col min="5835" max="5835" width="12" customWidth="1"/>
    <col min="5836" max="5836" width="28.85546875" customWidth="1"/>
    <col min="5838" max="5839" width="0" hidden="1" customWidth="1"/>
    <col min="5840" max="5840" width="14.5703125" customWidth="1"/>
    <col min="5841" max="5842" width="0" hidden="1" customWidth="1"/>
    <col min="5844" max="5845" width="0" hidden="1" customWidth="1"/>
    <col min="5855" max="5855" width="0" hidden="1" customWidth="1"/>
    <col min="6088" max="6088" width="11.5703125" customWidth="1"/>
    <col min="6090" max="6090" width="12.42578125" customWidth="1"/>
    <col min="6091" max="6091" width="12" customWidth="1"/>
    <col min="6092" max="6092" width="28.85546875" customWidth="1"/>
    <col min="6094" max="6095" width="0" hidden="1" customWidth="1"/>
    <col min="6096" max="6096" width="14.5703125" customWidth="1"/>
    <col min="6097" max="6098" width="0" hidden="1" customWidth="1"/>
    <col min="6100" max="6101" width="0" hidden="1" customWidth="1"/>
    <col min="6111" max="6111" width="0" hidden="1" customWidth="1"/>
    <col min="6344" max="6344" width="11.5703125" customWidth="1"/>
    <col min="6346" max="6346" width="12.42578125" customWidth="1"/>
    <col min="6347" max="6347" width="12" customWidth="1"/>
    <col min="6348" max="6348" width="28.85546875" customWidth="1"/>
    <col min="6350" max="6351" width="0" hidden="1" customWidth="1"/>
    <col min="6352" max="6352" width="14.5703125" customWidth="1"/>
    <col min="6353" max="6354" width="0" hidden="1" customWidth="1"/>
    <col min="6356" max="6357" width="0" hidden="1" customWidth="1"/>
    <col min="6367" max="6367" width="0" hidden="1" customWidth="1"/>
    <col min="6600" max="6600" width="11.5703125" customWidth="1"/>
    <col min="6602" max="6602" width="12.42578125" customWidth="1"/>
    <col min="6603" max="6603" width="12" customWidth="1"/>
    <col min="6604" max="6604" width="28.85546875" customWidth="1"/>
    <col min="6606" max="6607" width="0" hidden="1" customWidth="1"/>
    <col min="6608" max="6608" width="14.5703125" customWidth="1"/>
    <col min="6609" max="6610" width="0" hidden="1" customWidth="1"/>
    <col min="6612" max="6613" width="0" hidden="1" customWidth="1"/>
    <col min="6623" max="6623" width="0" hidden="1" customWidth="1"/>
    <col min="6856" max="6856" width="11.5703125" customWidth="1"/>
    <col min="6858" max="6858" width="12.42578125" customWidth="1"/>
    <col min="6859" max="6859" width="12" customWidth="1"/>
    <col min="6860" max="6860" width="28.85546875" customWidth="1"/>
    <col min="6862" max="6863" width="0" hidden="1" customWidth="1"/>
    <col min="6864" max="6864" width="14.5703125" customWidth="1"/>
    <col min="6865" max="6866" width="0" hidden="1" customWidth="1"/>
    <col min="6868" max="6869" width="0" hidden="1" customWidth="1"/>
    <col min="6879" max="6879" width="0" hidden="1" customWidth="1"/>
    <col min="7112" max="7112" width="11.5703125" customWidth="1"/>
    <col min="7114" max="7114" width="12.42578125" customWidth="1"/>
    <col min="7115" max="7115" width="12" customWidth="1"/>
    <col min="7116" max="7116" width="28.85546875" customWidth="1"/>
    <col min="7118" max="7119" width="0" hidden="1" customWidth="1"/>
    <col min="7120" max="7120" width="14.5703125" customWidth="1"/>
    <col min="7121" max="7122" width="0" hidden="1" customWidth="1"/>
    <col min="7124" max="7125" width="0" hidden="1" customWidth="1"/>
    <col min="7135" max="7135" width="0" hidden="1" customWidth="1"/>
    <col min="7368" max="7368" width="11.5703125" customWidth="1"/>
    <col min="7370" max="7370" width="12.42578125" customWidth="1"/>
    <col min="7371" max="7371" width="12" customWidth="1"/>
    <col min="7372" max="7372" width="28.85546875" customWidth="1"/>
    <col min="7374" max="7375" width="0" hidden="1" customWidth="1"/>
    <col min="7376" max="7376" width="14.5703125" customWidth="1"/>
    <col min="7377" max="7378" width="0" hidden="1" customWidth="1"/>
    <col min="7380" max="7381" width="0" hidden="1" customWidth="1"/>
    <col min="7391" max="7391" width="0" hidden="1" customWidth="1"/>
    <col min="7624" max="7624" width="11.5703125" customWidth="1"/>
    <col min="7626" max="7626" width="12.42578125" customWidth="1"/>
    <col min="7627" max="7627" width="12" customWidth="1"/>
    <col min="7628" max="7628" width="28.85546875" customWidth="1"/>
    <col min="7630" max="7631" width="0" hidden="1" customWidth="1"/>
    <col min="7632" max="7632" width="14.5703125" customWidth="1"/>
    <col min="7633" max="7634" width="0" hidden="1" customWidth="1"/>
    <col min="7636" max="7637" width="0" hidden="1" customWidth="1"/>
    <col min="7647" max="7647" width="0" hidden="1" customWidth="1"/>
    <col min="7880" max="7880" width="11.5703125" customWidth="1"/>
    <col min="7882" max="7882" width="12.42578125" customWidth="1"/>
    <col min="7883" max="7883" width="12" customWidth="1"/>
    <col min="7884" max="7884" width="28.85546875" customWidth="1"/>
    <col min="7886" max="7887" width="0" hidden="1" customWidth="1"/>
    <col min="7888" max="7888" width="14.5703125" customWidth="1"/>
    <col min="7889" max="7890" width="0" hidden="1" customWidth="1"/>
    <col min="7892" max="7893" width="0" hidden="1" customWidth="1"/>
    <col min="7903" max="7903" width="0" hidden="1" customWidth="1"/>
    <col min="8136" max="8136" width="11.5703125" customWidth="1"/>
    <col min="8138" max="8138" width="12.42578125" customWidth="1"/>
    <col min="8139" max="8139" width="12" customWidth="1"/>
    <col min="8140" max="8140" width="28.85546875" customWidth="1"/>
    <col min="8142" max="8143" width="0" hidden="1" customWidth="1"/>
    <col min="8144" max="8144" width="14.5703125" customWidth="1"/>
    <col min="8145" max="8146" width="0" hidden="1" customWidth="1"/>
    <col min="8148" max="8149" width="0" hidden="1" customWidth="1"/>
    <col min="8159" max="8159" width="0" hidden="1" customWidth="1"/>
    <col min="8392" max="8392" width="11.5703125" customWidth="1"/>
    <col min="8394" max="8394" width="12.42578125" customWidth="1"/>
    <col min="8395" max="8395" width="12" customWidth="1"/>
    <col min="8396" max="8396" width="28.85546875" customWidth="1"/>
    <col min="8398" max="8399" width="0" hidden="1" customWidth="1"/>
    <col min="8400" max="8400" width="14.5703125" customWidth="1"/>
    <col min="8401" max="8402" width="0" hidden="1" customWidth="1"/>
    <col min="8404" max="8405" width="0" hidden="1" customWidth="1"/>
    <col min="8415" max="8415" width="0" hidden="1" customWidth="1"/>
    <col min="8648" max="8648" width="11.5703125" customWidth="1"/>
    <col min="8650" max="8650" width="12.42578125" customWidth="1"/>
    <col min="8651" max="8651" width="12" customWidth="1"/>
    <col min="8652" max="8652" width="28.85546875" customWidth="1"/>
    <col min="8654" max="8655" width="0" hidden="1" customWidth="1"/>
    <col min="8656" max="8656" width="14.5703125" customWidth="1"/>
    <col min="8657" max="8658" width="0" hidden="1" customWidth="1"/>
    <col min="8660" max="8661" width="0" hidden="1" customWidth="1"/>
    <col min="8671" max="8671" width="0" hidden="1" customWidth="1"/>
    <col min="8904" max="8904" width="11.5703125" customWidth="1"/>
    <col min="8906" max="8906" width="12.42578125" customWidth="1"/>
    <col min="8907" max="8907" width="12" customWidth="1"/>
    <col min="8908" max="8908" width="28.85546875" customWidth="1"/>
    <col min="8910" max="8911" width="0" hidden="1" customWidth="1"/>
    <col min="8912" max="8912" width="14.5703125" customWidth="1"/>
    <col min="8913" max="8914" width="0" hidden="1" customWidth="1"/>
    <col min="8916" max="8917" width="0" hidden="1" customWidth="1"/>
    <col min="8927" max="8927" width="0" hidden="1" customWidth="1"/>
    <col min="9160" max="9160" width="11.5703125" customWidth="1"/>
    <col min="9162" max="9162" width="12.42578125" customWidth="1"/>
    <col min="9163" max="9163" width="12" customWidth="1"/>
    <col min="9164" max="9164" width="28.85546875" customWidth="1"/>
    <col min="9166" max="9167" width="0" hidden="1" customWidth="1"/>
    <col min="9168" max="9168" width="14.5703125" customWidth="1"/>
    <col min="9169" max="9170" width="0" hidden="1" customWidth="1"/>
    <col min="9172" max="9173" width="0" hidden="1" customWidth="1"/>
    <col min="9183" max="9183" width="0" hidden="1" customWidth="1"/>
    <col min="9416" max="9416" width="11.5703125" customWidth="1"/>
    <col min="9418" max="9418" width="12.42578125" customWidth="1"/>
    <col min="9419" max="9419" width="12" customWidth="1"/>
    <col min="9420" max="9420" width="28.85546875" customWidth="1"/>
    <col min="9422" max="9423" width="0" hidden="1" customWidth="1"/>
    <col min="9424" max="9424" width="14.5703125" customWidth="1"/>
    <col min="9425" max="9426" width="0" hidden="1" customWidth="1"/>
    <col min="9428" max="9429" width="0" hidden="1" customWidth="1"/>
    <col min="9439" max="9439" width="0" hidden="1" customWidth="1"/>
    <col min="9672" max="9672" width="11.5703125" customWidth="1"/>
    <col min="9674" max="9674" width="12.42578125" customWidth="1"/>
    <col min="9675" max="9675" width="12" customWidth="1"/>
    <col min="9676" max="9676" width="28.85546875" customWidth="1"/>
    <col min="9678" max="9679" width="0" hidden="1" customWidth="1"/>
    <col min="9680" max="9680" width="14.5703125" customWidth="1"/>
    <col min="9681" max="9682" width="0" hidden="1" customWidth="1"/>
    <col min="9684" max="9685" width="0" hidden="1" customWidth="1"/>
    <col min="9695" max="9695" width="0" hidden="1" customWidth="1"/>
    <col min="9928" max="9928" width="11.5703125" customWidth="1"/>
    <col min="9930" max="9930" width="12.42578125" customWidth="1"/>
    <col min="9931" max="9931" width="12" customWidth="1"/>
    <col min="9932" max="9932" width="28.85546875" customWidth="1"/>
    <col min="9934" max="9935" width="0" hidden="1" customWidth="1"/>
    <col min="9936" max="9936" width="14.5703125" customWidth="1"/>
    <col min="9937" max="9938" width="0" hidden="1" customWidth="1"/>
    <col min="9940" max="9941" width="0" hidden="1" customWidth="1"/>
    <col min="9951" max="9951" width="0" hidden="1" customWidth="1"/>
    <col min="10184" max="10184" width="11.5703125" customWidth="1"/>
    <col min="10186" max="10186" width="12.42578125" customWidth="1"/>
    <col min="10187" max="10187" width="12" customWidth="1"/>
    <col min="10188" max="10188" width="28.85546875" customWidth="1"/>
    <col min="10190" max="10191" width="0" hidden="1" customWidth="1"/>
    <col min="10192" max="10192" width="14.5703125" customWidth="1"/>
    <col min="10193" max="10194" width="0" hidden="1" customWidth="1"/>
    <col min="10196" max="10197" width="0" hidden="1" customWidth="1"/>
    <col min="10207" max="10207" width="0" hidden="1" customWidth="1"/>
    <col min="10440" max="10440" width="11.5703125" customWidth="1"/>
    <col min="10442" max="10442" width="12.42578125" customWidth="1"/>
    <col min="10443" max="10443" width="12" customWidth="1"/>
    <col min="10444" max="10444" width="28.85546875" customWidth="1"/>
    <col min="10446" max="10447" width="0" hidden="1" customWidth="1"/>
    <col min="10448" max="10448" width="14.5703125" customWidth="1"/>
    <col min="10449" max="10450" width="0" hidden="1" customWidth="1"/>
    <col min="10452" max="10453" width="0" hidden="1" customWidth="1"/>
    <col min="10463" max="10463" width="0" hidden="1" customWidth="1"/>
    <col min="10696" max="10696" width="11.5703125" customWidth="1"/>
    <col min="10698" max="10698" width="12.42578125" customWidth="1"/>
    <col min="10699" max="10699" width="12" customWidth="1"/>
    <col min="10700" max="10700" width="28.85546875" customWidth="1"/>
    <col min="10702" max="10703" width="0" hidden="1" customWidth="1"/>
    <col min="10704" max="10704" width="14.5703125" customWidth="1"/>
    <col min="10705" max="10706" width="0" hidden="1" customWidth="1"/>
    <col min="10708" max="10709" width="0" hidden="1" customWidth="1"/>
    <col min="10719" max="10719" width="0" hidden="1" customWidth="1"/>
    <col min="10952" max="10952" width="11.5703125" customWidth="1"/>
    <col min="10954" max="10954" width="12.42578125" customWidth="1"/>
    <col min="10955" max="10955" width="12" customWidth="1"/>
    <col min="10956" max="10956" width="28.85546875" customWidth="1"/>
    <col min="10958" max="10959" width="0" hidden="1" customWidth="1"/>
    <col min="10960" max="10960" width="14.5703125" customWidth="1"/>
    <col min="10961" max="10962" width="0" hidden="1" customWidth="1"/>
    <col min="10964" max="10965" width="0" hidden="1" customWidth="1"/>
    <col min="10975" max="10975" width="0" hidden="1" customWidth="1"/>
    <col min="11208" max="11208" width="11.5703125" customWidth="1"/>
    <col min="11210" max="11210" width="12.42578125" customWidth="1"/>
    <col min="11211" max="11211" width="12" customWidth="1"/>
    <col min="11212" max="11212" width="28.85546875" customWidth="1"/>
    <col min="11214" max="11215" width="0" hidden="1" customWidth="1"/>
    <col min="11216" max="11216" width="14.5703125" customWidth="1"/>
    <col min="11217" max="11218" width="0" hidden="1" customWidth="1"/>
    <col min="11220" max="11221" width="0" hidden="1" customWidth="1"/>
    <col min="11231" max="11231" width="0" hidden="1" customWidth="1"/>
    <col min="11464" max="11464" width="11.5703125" customWidth="1"/>
    <col min="11466" max="11466" width="12.42578125" customWidth="1"/>
    <col min="11467" max="11467" width="12" customWidth="1"/>
    <col min="11468" max="11468" width="28.85546875" customWidth="1"/>
    <col min="11470" max="11471" width="0" hidden="1" customWidth="1"/>
    <col min="11472" max="11472" width="14.5703125" customWidth="1"/>
    <col min="11473" max="11474" width="0" hidden="1" customWidth="1"/>
    <col min="11476" max="11477" width="0" hidden="1" customWidth="1"/>
    <col min="11487" max="11487" width="0" hidden="1" customWidth="1"/>
    <col min="11720" max="11720" width="11.5703125" customWidth="1"/>
    <col min="11722" max="11722" width="12.42578125" customWidth="1"/>
    <col min="11723" max="11723" width="12" customWidth="1"/>
    <col min="11724" max="11724" width="28.85546875" customWidth="1"/>
    <col min="11726" max="11727" width="0" hidden="1" customWidth="1"/>
    <col min="11728" max="11728" width="14.5703125" customWidth="1"/>
    <col min="11729" max="11730" width="0" hidden="1" customWidth="1"/>
    <col min="11732" max="11733" width="0" hidden="1" customWidth="1"/>
    <col min="11743" max="11743" width="0" hidden="1" customWidth="1"/>
    <col min="11976" max="11976" width="11.5703125" customWidth="1"/>
    <col min="11978" max="11978" width="12.42578125" customWidth="1"/>
    <col min="11979" max="11979" width="12" customWidth="1"/>
    <col min="11980" max="11980" width="28.85546875" customWidth="1"/>
    <col min="11982" max="11983" width="0" hidden="1" customWidth="1"/>
    <col min="11984" max="11984" width="14.5703125" customWidth="1"/>
    <col min="11985" max="11986" width="0" hidden="1" customWidth="1"/>
    <col min="11988" max="11989" width="0" hidden="1" customWidth="1"/>
    <col min="11999" max="11999" width="0" hidden="1" customWidth="1"/>
    <col min="12232" max="12232" width="11.5703125" customWidth="1"/>
    <col min="12234" max="12234" width="12.42578125" customWidth="1"/>
    <col min="12235" max="12235" width="12" customWidth="1"/>
    <col min="12236" max="12236" width="28.85546875" customWidth="1"/>
    <col min="12238" max="12239" width="0" hidden="1" customWidth="1"/>
    <col min="12240" max="12240" width="14.5703125" customWidth="1"/>
    <col min="12241" max="12242" width="0" hidden="1" customWidth="1"/>
    <col min="12244" max="12245" width="0" hidden="1" customWidth="1"/>
    <col min="12255" max="12255" width="0" hidden="1" customWidth="1"/>
    <col min="12488" max="12488" width="11.5703125" customWidth="1"/>
    <col min="12490" max="12490" width="12.42578125" customWidth="1"/>
    <col min="12491" max="12491" width="12" customWidth="1"/>
    <col min="12492" max="12492" width="28.85546875" customWidth="1"/>
    <col min="12494" max="12495" width="0" hidden="1" customWidth="1"/>
    <col min="12496" max="12496" width="14.5703125" customWidth="1"/>
    <col min="12497" max="12498" width="0" hidden="1" customWidth="1"/>
    <col min="12500" max="12501" width="0" hidden="1" customWidth="1"/>
    <col min="12511" max="12511" width="0" hidden="1" customWidth="1"/>
    <col min="12744" max="12744" width="11.5703125" customWidth="1"/>
    <col min="12746" max="12746" width="12.42578125" customWidth="1"/>
    <col min="12747" max="12747" width="12" customWidth="1"/>
    <col min="12748" max="12748" width="28.85546875" customWidth="1"/>
    <col min="12750" max="12751" width="0" hidden="1" customWidth="1"/>
    <col min="12752" max="12752" width="14.5703125" customWidth="1"/>
    <col min="12753" max="12754" width="0" hidden="1" customWidth="1"/>
    <col min="12756" max="12757" width="0" hidden="1" customWidth="1"/>
    <col min="12767" max="12767" width="0" hidden="1" customWidth="1"/>
    <col min="13000" max="13000" width="11.5703125" customWidth="1"/>
    <col min="13002" max="13002" width="12.42578125" customWidth="1"/>
    <col min="13003" max="13003" width="12" customWidth="1"/>
    <col min="13004" max="13004" width="28.85546875" customWidth="1"/>
    <col min="13006" max="13007" width="0" hidden="1" customWidth="1"/>
    <col min="13008" max="13008" width="14.5703125" customWidth="1"/>
    <col min="13009" max="13010" width="0" hidden="1" customWidth="1"/>
    <col min="13012" max="13013" width="0" hidden="1" customWidth="1"/>
    <col min="13023" max="13023" width="0" hidden="1" customWidth="1"/>
    <col min="13256" max="13256" width="11.5703125" customWidth="1"/>
    <col min="13258" max="13258" width="12.42578125" customWidth="1"/>
    <col min="13259" max="13259" width="12" customWidth="1"/>
    <col min="13260" max="13260" width="28.85546875" customWidth="1"/>
    <col min="13262" max="13263" width="0" hidden="1" customWidth="1"/>
    <col min="13264" max="13264" width="14.5703125" customWidth="1"/>
    <col min="13265" max="13266" width="0" hidden="1" customWidth="1"/>
    <col min="13268" max="13269" width="0" hidden="1" customWidth="1"/>
    <col min="13279" max="13279" width="0" hidden="1" customWidth="1"/>
    <col min="13512" max="13512" width="11.5703125" customWidth="1"/>
    <col min="13514" max="13514" width="12.42578125" customWidth="1"/>
    <col min="13515" max="13515" width="12" customWidth="1"/>
    <col min="13516" max="13516" width="28.85546875" customWidth="1"/>
    <col min="13518" max="13519" width="0" hidden="1" customWidth="1"/>
    <col min="13520" max="13520" width="14.5703125" customWidth="1"/>
    <col min="13521" max="13522" width="0" hidden="1" customWidth="1"/>
    <col min="13524" max="13525" width="0" hidden="1" customWidth="1"/>
    <col min="13535" max="13535" width="0" hidden="1" customWidth="1"/>
    <col min="13768" max="13768" width="11.5703125" customWidth="1"/>
    <col min="13770" max="13770" width="12.42578125" customWidth="1"/>
    <col min="13771" max="13771" width="12" customWidth="1"/>
    <col min="13772" max="13772" width="28.85546875" customWidth="1"/>
    <col min="13774" max="13775" width="0" hidden="1" customWidth="1"/>
    <col min="13776" max="13776" width="14.5703125" customWidth="1"/>
    <col min="13777" max="13778" width="0" hidden="1" customWidth="1"/>
    <col min="13780" max="13781" width="0" hidden="1" customWidth="1"/>
    <col min="13791" max="13791" width="0" hidden="1" customWidth="1"/>
    <col min="14024" max="14024" width="11.5703125" customWidth="1"/>
    <col min="14026" max="14026" width="12.42578125" customWidth="1"/>
    <col min="14027" max="14027" width="12" customWidth="1"/>
    <col min="14028" max="14028" width="28.85546875" customWidth="1"/>
    <col min="14030" max="14031" width="0" hidden="1" customWidth="1"/>
    <col min="14032" max="14032" width="14.5703125" customWidth="1"/>
    <col min="14033" max="14034" width="0" hidden="1" customWidth="1"/>
    <col min="14036" max="14037" width="0" hidden="1" customWidth="1"/>
    <col min="14047" max="14047" width="0" hidden="1" customWidth="1"/>
    <col min="14280" max="14280" width="11.5703125" customWidth="1"/>
    <col min="14282" max="14282" width="12.42578125" customWidth="1"/>
    <col min="14283" max="14283" width="12" customWidth="1"/>
    <col min="14284" max="14284" width="28.85546875" customWidth="1"/>
    <col min="14286" max="14287" width="0" hidden="1" customWidth="1"/>
    <col min="14288" max="14288" width="14.5703125" customWidth="1"/>
    <col min="14289" max="14290" width="0" hidden="1" customWidth="1"/>
    <col min="14292" max="14293" width="0" hidden="1" customWidth="1"/>
    <col min="14303" max="14303" width="0" hidden="1" customWidth="1"/>
    <col min="14536" max="14536" width="11.5703125" customWidth="1"/>
    <col min="14538" max="14538" width="12.42578125" customWidth="1"/>
    <col min="14539" max="14539" width="12" customWidth="1"/>
    <col min="14540" max="14540" width="28.85546875" customWidth="1"/>
    <col min="14542" max="14543" width="0" hidden="1" customWidth="1"/>
    <col min="14544" max="14544" width="14.5703125" customWidth="1"/>
    <col min="14545" max="14546" width="0" hidden="1" customWidth="1"/>
    <col min="14548" max="14549" width="0" hidden="1" customWidth="1"/>
    <col min="14559" max="14559" width="0" hidden="1" customWidth="1"/>
    <col min="14792" max="14792" width="11.5703125" customWidth="1"/>
    <col min="14794" max="14794" width="12.42578125" customWidth="1"/>
    <col min="14795" max="14795" width="12" customWidth="1"/>
    <col min="14796" max="14796" width="28.85546875" customWidth="1"/>
    <col min="14798" max="14799" width="0" hidden="1" customWidth="1"/>
    <col min="14800" max="14800" width="14.5703125" customWidth="1"/>
    <col min="14801" max="14802" width="0" hidden="1" customWidth="1"/>
    <col min="14804" max="14805" width="0" hidden="1" customWidth="1"/>
    <col min="14815" max="14815" width="0" hidden="1" customWidth="1"/>
    <col min="15048" max="15048" width="11.5703125" customWidth="1"/>
    <col min="15050" max="15050" width="12.42578125" customWidth="1"/>
    <col min="15051" max="15051" width="12" customWidth="1"/>
    <col min="15052" max="15052" width="28.85546875" customWidth="1"/>
    <col min="15054" max="15055" width="0" hidden="1" customWidth="1"/>
    <col min="15056" max="15056" width="14.5703125" customWidth="1"/>
    <col min="15057" max="15058" width="0" hidden="1" customWidth="1"/>
    <col min="15060" max="15061" width="0" hidden="1" customWidth="1"/>
    <col min="15071" max="15071" width="0" hidden="1" customWidth="1"/>
    <col min="15304" max="15304" width="11.5703125" customWidth="1"/>
    <col min="15306" max="15306" width="12.42578125" customWidth="1"/>
    <col min="15307" max="15307" width="12" customWidth="1"/>
    <col min="15308" max="15308" width="28.85546875" customWidth="1"/>
    <col min="15310" max="15311" width="0" hidden="1" customWidth="1"/>
    <col min="15312" max="15312" width="14.5703125" customWidth="1"/>
    <col min="15313" max="15314" width="0" hidden="1" customWidth="1"/>
    <col min="15316" max="15317" width="0" hidden="1" customWidth="1"/>
    <col min="15327" max="15327" width="0" hidden="1" customWidth="1"/>
    <col min="15560" max="15560" width="11.5703125" customWidth="1"/>
    <col min="15562" max="15562" width="12.42578125" customWidth="1"/>
    <col min="15563" max="15563" width="12" customWidth="1"/>
    <col min="15564" max="15564" width="28.85546875" customWidth="1"/>
    <col min="15566" max="15567" width="0" hidden="1" customWidth="1"/>
    <col min="15568" max="15568" width="14.5703125" customWidth="1"/>
    <col min="15569" max="15570" width="0" hidden="1" customWidth="1"/>
    <col min="15572" max="15573" width="0" hidden="1" customWidth="1"/>
    <col min="15583" max="15583" width="0" hidden="1" customWidth="1"/>
    <col min="15816" max="15816" width="11.5703125" customWidth="1"/>
    <col min="15818" max="15818" width="12.42578125" customWidth="1"/>
    <col min="15819" max="15819" width="12" customWidth="1"/>
    <col min="15820" max="15820" width="28.85546875" customWidth="1"/>
    <col min="15822" max="15823" width="0" hidden="1" customWidth="1"/>
    <col min="15824" max="15824" width="14.5703125" customWidth="1"/>
    <col min="15825" max="15826" width="0" hidden="1" customWidth="1"/>
    <col min="15828" max="15829" width="0" hidden="1" customWidth="1"/>
    <col min="15839" max="15839" width="0" hidden="1" customWidth="1"/>
    <col min="16072" max="16072" width="11.5703125" customWidth="1"/>
    <col min="16074" max="16074" width="12.42578125" customWidth="1"/>
    <col min="16075" max="16075" width="12" customWidth="1"/>
    <col min="16076" max="16076" width="28.85546875" customWidth="1"/>
    <col min="16078" max="16079" width="0" hidden="1" customWidth="1"/>
    <col min="16080" max="16080" width="14.5703125" customWidth="1"/>
    <col min="16081" max="16082" width="0" hidden="1" customWidth="1"/>
    <col min="16084" max="16085" width="0" hidden="1" customWidth="1"/>
    <col min="16095" max="16095" width="0" hidden="1" customWidth="1"/>
  </cols>
  <sheetData>
    <row r="1" spans="1:20">
      <c r="F1" s="2"/>
    </row>
    <row r="2" spans="1:20" ht="58.5" customHeight="1">
      <c r="A2" s="456" t="s">
        <v>12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6"/>
    </row>
    <row r="3" spans="1:20" ht="28.5" customHeight="1">
      <c r="A3" s="510" t="s">
        <v>363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422"/>
      <c r="T3" s="422"/>
    </row>
    <row r="4" spans="1:20" ht="40.5" customHeight="1">
      <c r="A4" s="457" t="s">
        <v>106</v>
      </c>
      <c r="B4" s="457"/>
      <c r="C4" s="457"/>
      <c r="D4" s="457"/>
      <c r="E4" s="457"/>
      <c r="F4" s="457"/>
      <c r="G4" s="457"/>
      <c r="H4" s="457"/>
      <c r="I4" s="457"/>
      <c r="J4" s="457"/>
      <c r="K4" s="457"/>
      <c r="L4" s="457"/>
      <c r="M4" s="457"/>
      <c r="N4" s="457"/>
      <c r="O4" s="457"/>
      <c r="P4" s="457"/>
      <c r="Q4" s="457"/>
      <c r="R4" s="457"/>
      <c r="S4" s="457"/>
      <c r="T4" s="457"/>
    </row>
    <row r="5" spans="1:20" ht="15.75" thickBot="1">
      <c r="A5" s="1"/>
      <c r="B5" s="1"/>
      <c r="F5" s="2"/>
      <c r="J5" s="1"/>
    </row>
    <row r="6" spans="1:20" s="4" customFormat="1" ht="24.95" customHeight="1">
      <c r="A6" s="460" t="s">
        <v>10</v>
      </c>
      <c r="B6" s="461"/>
      <c r="C6" s="462">
        <v>237363836.91</v>
      </c>
      <c r="D6" s="462">
        <v>267749356.91999999</v>
      </c>
      <c r="E6" s="463">
        <v>267749356.91999999</v>
      </c>
      <c r="F6" s="412"/>
      <c r="G6" s="303"/>
      <c r="H6" s="303"/>
      <c r="J6" s="7"/>
      <c r="K6" s="3"/>
      <c r="L6" s="3"/>
      <c r="Q6" s="5"/>
    </row>
    <row r="7" spans="1:20" s="4" customFormat="1" ht="18.75" customHeight="1">
      <c r="A7" s="472" t="s">
        <v>11</v>
      </c>
      <c r="B7" s="473"/>
      <c r="C7" s="466">
        <f>G41</f>
        <v>177062316.53</v>
      </c>
      <c r="D7" s="466"/>
      <c r="E7" s="467"/>
      <c r="F7" s="6"/>
      <c r="G7" s="176"/>
      <c r="H7" s="176"/>
      <c r="J7" s="7"/>
      <c r="K7" s="3"/>
      <c r="L7" s="3"/>
      <c r="Q7" s="5"/>
    </row>
    <row r="8" spans="1:20" s="4" customFormat="1" ht="24.95" customHeight="1">
      <c r="A8" s="464" t="s">
        <v>0</v>
      </c>
      <c r="B8" s="465"/>
      <c r="C8" s="466">
        <f>H41</f>
        <v>85841219.459999993</v>
      </c>
      <c r="D8" s="466"/>
      <c r="E8" s="467"/>
      <c r="F8" s="6"/>
      <c r="G8" s="176"/>
      <c r="H8" s="176"/>
      <c r="J8" s="7"/>
      <c r="K8" s="3"/>
      <c r="L8" s="3"/>
      <c r="Q8" s="5"/>
    </row>
    <row r="9" spans="1:20" s="4" customFormat="1" ht="24.95" customHeight="1" thickBot="1">
      <c r="A9" s="468" t="s">
        <v>1</v>
      </c>
      <c r="B9" s="469"/>
      <c r="C9" s="470">
        <f>C7-C8</f>
        <v>91221097.070000008</v>
      </c>
      <c r="D9" s="470"/>
      <c r="E9" s="471"/>
      <c r="F9" s="8"/>
      <c r="G9" s="6"/>
      <c r="H9" s="6"/>
      <c r="J9" s="7"/>
      <c r="K9" s="3"/>
      <c r="L9" s="3"/>
      <c r="Q9" s="5"/>
    </row>
    <row r="10" spans="1:20">
      <c r="G10" s="148"/>
      <c r="H10" s="55"/>
      <c r="K10" s="55"/>
    </row>
    <row r="11" spans="1:20" ht="15.75" thickBot="1">
      <c r="G11" s="148"/>
      <c r="H11" s="55"/>
      <c r="I11" s="55"/>
      <c r="K11" s="55"/>
    </row>
    <row r="12" spans="1:20" s="10" customFormat="1" ht="16.5" thickTop="1" thickBot="1">
      <c r="A12" s="12"/>
      <c r="B12" s="12"/>
      <c r="C12" s="12"/>
      <c r="D12" s="12"/>
      <c r="E12" s="13"/>
      <c r="F12" s="12"/>
      <c r="G12" s="190" t="s">
        <v>2</v>
      </c>
      <c r="H12" s="191" t="s">
        <v>3</v>
      </c>
      <c r="I12" s="192" t="s">
        <v>4</v>
      </c>
      <c r="J12" s="14"/>
      <c r="K12" s="15"/>
      <c r="L12" s="15"/>
      <c r="M12" s="16"/>
      <c r="N12" s="16"/>
      <c r="O12" s="16"/>
      <c r="P12" s="17"/>
      <c r="Q12" s="17"/>
      <c r="R12" s="17"/>
      <c r="S12" s="459" t="s">
        <v>322</v>
      </c>
      <c r="T12" s="459"/>
    </row>
    <row r="13" spans="1:20" s="10" customFormat="1" ht="19.5" customHeight="1" thickBot="1">
      <c r="A13" s="201" t="s">
        <v>84</v>
      </c>
      <c r="B13" s="200" t="s">
        <v>85</v>
      </c>
      <c r="C13" s="200" t="s">
        <v>86</v>
      </c>
      <c r="D13" s="450" t="s">
        <v>87</v>
      </c>
      <c r="E13" s="213" t="s">
        <v>88</v>
      </c>
      <c r="F13" s="450" t="s">
        <v>5</v>
      </c>
      <c r="G13" s="452" t="s">
        <v>6</v>
      </c>
      <c r="H13" s="454" t="s">
        <v>6</v>
      </c>
      <c r="I13" s="454" t="s">
        <v>6</v>
      </c>
      <c r="J13" s="200" t="s">
        <v>71</v>
      </c>
      <c r="K13" s="200" t="s">
        <v>72</v>
      </c>
      <c r="L13" s="200" t="s">
        <v>73</v>
      </c>
      <c r="M13" s="458" t="s">
        <v>74</v>
      </c>
      <c r="N13" s="458"/>
      <c r="O13" s="458" t="s">
        <v>7</v>
      </c>
      <c r="P13" s="458"/>
      <c r="Q13" s="458"/>
      <c r="R13" s="474" t="s">
        <v>94</v>
      </c>
      <c r="S13" s="450" t="s">
        <v>8</v>
      </c>
      <c r="T13" s="200" t="s">
        <v>75</v>
      </c>
    </row>
    <row r="14" spans="1:20" s="10" customFormat="1" ht="24.75" customHeight="1" thickTop="1" thickBot="1">
      <c r="A14" s="203" t="s">
        <v>89</v>
      </c>
      <c r="B14" s="203" t="s">
        <v>90</v>
      </c>
      <c r="C14" s="203" t="s">
        <v>91</v>
      </c>
      <c r="D14" s="451"/>
      <c r="E14" s="214" t="s">
        <v>92</v>
      </c>
      <c r="F14" s="451"/>
      <c r="G14" s="453"/>
      <c r="H14" s="455"/>
      <c r="I14" s="455"/>
      <c r="J14" s="203" t="s">
        <v>76</v>
      </c>
      <c r="K14" s="204" t="s">
        <v>77</v>
      </c>
      <c r="L14" s="203" t="s">
        <v>78</v>
      </c>
      <c r="M14" s="205" t="s">
        <v>79</v>
      </c>
      <c r="N14" s="206" t="s">
        <v>80</v>
      </c>
      <c r="O14" s="207" t="s">
        <v>6</v>
      </c>
      <c r="P14" s="205" t="s">
        <v>81</v>
      </c>
      <c r="Q14" s="205" t="s">
        <v>82</v>
      </c>
      <c r="R14" s="475"/>
      <c r="S14" s="451"/>
      <c r="T14" s="203" t="s">
        <v>83</v>
      </c>
    </row>
    <row r="15" spans="1:20" s="193" customFormat="1" ht="42.75">
      <c r="A15" s="156" t="s">
        <v>13</v>
      </c>
      <c r="B15" s="157">
        <v>45161</v>
      </c>
      <c r="C15" s="158" t="s">
        <v>295</v>
      </c>
      <c r="D15" s="159" t="s">
        <v>16</v>
      </c>
      <c r="E15" s="198">
        <v>2</v>
      </c>
      <c r="F15" s="160" t="s">
        <v>58</v>
      </c>
      <c r="G15" s="215">
        <v>1187190.3600000001</v>
      </c>
      <c r="H15" s="215">
        <v>658855.65</v>
      </c>
      <c r="I15" s="215">
        <f>G15-H15</f>
        <v>528334.71000000008</v>
      </c>
      <c r="J15" s="161" t="s">
        <v>23</v>
      </c>
      <c r="K15" s="257">
        <f t="shared" ref="K15:K25" si="0">H15/G15</f>
        <v>0.55497051879700232</v>
      </c>
      <c r="L15" s="295">
        <v>0.60499999999999998</v>
      </c>
      <c r="M15" s="162" t="s">
        <v>14</v>
      </c>
      <c r="N15" s="336">
        <v>1</v>
      </c>
      <c r="O15" s="164">
        <v>877190</v>
      </c>
      <c r="P15" s="210">
        <v>394434</v>
      </c>
      <c r="Q15" s="210">
        <v>482456</v>
      </c>
      <c r="R15" s="263" t="s">
        <v>130</v>
      </c>
      <c r="S15" s="264" t="s">
        <v>130</v>
      </c>
      <c r="T15" s="165" t="s">
        <v>130</v>
      </c>
    </row>
    <row r="16" spans="1:20" ht="71.25">
      <c r="A16" s="166" t="s">
        <v>13</v>
      </c>
      <c r="B16" s="216">
        <v>45197</v>
      </c>
      <c r="C16" s="169" t="s">
        <v>323</v>
      </c>
      <c r="D16" s="170" t="s">
        <v>16</v>
      </c>
      <c r="E16" s="199">
        <v>4</v>
      </c>
      <c r="F16" s="171" t="s">
        <v>70</v>
      </c>
      <c r="G16" s="215">
        <v>19126967.879999999</v>
      </c>
      <c r="H16" s="215">
        <v>11363077.060000001</v>
      </c>
      <c r="I16" s="215">
        <f>G16-H16</f>
        <v>7763890.8199999984</v>
      </c>
      <c r="J16" s="178" t="s">
        <v>23</v>
      </c>
      <c r="K16" s="257">
        <f t="shared" si="0"/>
        <v>0.59408669117292423</v>
      </c>
      <c r="L16" s="295">
        <v>0.56720000000000004</v>
      </c>
      <c r="M16" s="179" t="s">
        <v>14</v>
      </c>
      <c r="N16" s="409">
        <v>1</v>
      </c>
      <c r="O16" s="180">
        <v>877190</v>
      </c>
      <c r="P16" s="211">
        <v>394734</v>
      </c>
      <c r="Q16" s="211">
        <v>482456</v>
      </c>
      <c r="R16" s="265" t="s">
        <v>130</v>
      </c>
      <c r="S16" s="254" t="s">
        <v>130</v>
      </c>
      <c r="T16" s="168" t="s">
        <v>130</v>
      </c>
    </row>
    <row r="17" spans="1:20" ht="63.75" customHeight="1">
      <c r="A17" s="166" t="s">
        <v>13</v>
      </c>
      <c r="B17" s="173">
        <v>45167</v>
      </c>
      <c r="C17" s="169" t="s">
        <v>296</v>
      </c>
      <c r="D17" s="170" t="s">
        <v>16</v>
      </c>
      <c r="E17" s="199">
        <v>5</v>
      </c>
      <c r="F17" s="171" t="s">
        <v>59</v>
      </c>
      <c r="G17" s="215">
        <v>3214052.44</v>
      </c>
      <c r="H17" s="215">
        <v>1780183.68</v>
      </c>
      <c r="I17" s="215">
        <f>G17-H17</f>
        <v>1433868.76</v>
      </c>
      <c r="J17" s="184" t="s">
        <v>23</v>
      </c>
      <c r="K17" s="257">
        <f t="shared" si="0"/>
        <v>0.55387511972268877</v>
      </c>
      <c r="L17" s="295">
        <v>0.60389999999999999</v>
      </c>
      <c r="M17" s="185" t="s">
        <v>14</v>
      </c>
      <c r="N17" s="410">
        <v>1</v>
      </c>
      <c r="O17" s="186">
        <v>877190</v>
      </c>
      <c r="P17" s="212">
        <v>394734</v>
      </c>
      <c r="Q17" s="212">
        <v>482456</v>
      </c>
      <c r="R17" s="265" t="s">
        <v>130</v>
      </c>
      <c r="S17" s="167" t="s">
        <v>130</v>
      </c>
      <c r="T17" s="168" t="s">
        <v>130</v>
      </c>
    </row>
    <row r="18" spans="1:20" ht="42.75">
      <c r="A18" s="166" t="s">
        <v>13</v>
      </c>
      <c r="B18" s="173">
        <v>45117</v>
      </c>
      <c r="C18" s="169" t="s">
        <v>215</v>
      </c>
      <c r="D18" s="170" t="s">
        <v>16</v>
      </c>
      <c r="E18" s="199">
        <v>6</v>
      </c>
      <c r="F18" s="171" t="s">
        <v>60</v>
      </c>
      <c r="G18" s="215">
        <v>995039.69</v>
      </c>
      <c r="H18" s="215">
        <v>310839.55</v>
      </c>
      <c r="I18" s="215">
        <f t="shared" ref="I18:I25" si="1">G18-H18</f>
        <v>684200.1399999999</v>
      </c>
      <c r="J18" s="172" t="s">
        <v>23</v>
      </c>
      <c r="K18" s="257">
        <f t="shared" si="0"/>
        <v>0.31238909676055232</v>
      </c>
      <c r="L18" s="295">
        <v>0.36230000000000001</v>
      </c>
      <c r="M18" s="162" t="s">
        <v>14</v>
      </c>
      <c r="N18" s="336">
        <v>1</v>
      </c>
      <c r="O18" s="164">
        <v>877190</v>
      </c>
      <c r="P18" s="212">
        <v>394734</v>
      </c>
      <c r="Q18" s="212">
        <v>482456</v>
      </c>
      <c r="R18" s="265" t="s">
        <v>130</v>
      </c>
      <c r="S18" s="167" t="s">
        <v>130</v>
      </c>
      <c r="T18" s="168" t="s">
        <v>130</v>
      </c>
    </row>
    <row r="19" spans="1:20" ht="71.25">
      <c r="A19" s="166" t="s">
        <v>13</v>
      </c>
      <c r="B19" s="173">
        <v>45161</v>
      </c>
      <c r="C19" s="169" t="s">
        <v>297</v>
      </c>
      <c r="D19" s="170" t="s">
        <v>24</v>
      </c>
      <c r="E19" s="199">
        <v>8</v>
      </c>
      <c r="F19" s="171" t="s">
        <v>61</v>
      </c>
      <c r="G19" s="177">
        <v>45080239.140000001</v>
      </c>
      <c r="H19" s="215">
        <v>30578959.91</v>
      </c>
      <c r="I19" s="215">
        <f t="shared" si="1"/>
        <v>14501279.23</v>
      </c>
      <c r="J19" s="172" t="s">
        <v>23</v>
      </c>
      <c r="K19" s="257">
        <f t="shared" si="0"/>
        <v>0.67832293025409185</v>
      </c>
      <c r="L19" s="295">
        <v>0.50639999999999996</v>
      </c>
      <c r="M19" s="162" t="s">
        <v>14</v>
      </c>
      <c r="N19" s="336">
        <v>1</v>
      </c>
      <c r="O19" s="164">
        <v>877190</v>
      </c>
      <c r="P19" s="212">
        <v>394734</v>
      </c>
      <c r="Q19" s="212">
        <v>482456</v>
      </c>
      <c r="R19" s="265" t="s">
        <v>130</v>
      </c>
      <c r="S19" s="167" t="s">
        <v>130</v>
      </c>
      <c r="T19" s="168" t="s">
        <v>130</v>
      </c>
    </row>
    <row r="20" spans="1:20" ht="119.25" customHeight="1">
      <c r="A20" s="166" t="s">
        <v>13</v>
      </c>
      <c r="B20" s="173">
        <v>45161</v>
      </c>
      <c r="C20" s="169" t="s">
        <v>298</v>
      </c>
      <c r="D20" s="170" t="s">
        <v>24</v>
      </c>
      <c r="E20" s="199">
        <v>9</v>
      </c>
      <c r="F20" s="171" t="s">
        <v>62</v>
      </c>
      <c r="G20" s="177">
        <v>9123033.9499999993</v>
      </c>
      <c r="H20" s="215">
        <v>2442427.0099999998</v>
      </c>
      <c r="I20" s="215">
        <f t="shared" si="1"/>
        <v>6680606.9399999995</v>
      </c>
      <c r="J20" s="178" t="s">
        <v>23</v>
      </c>
      <c r="K20" s="257">
        <f t="shared" si="0"/>
        <v>0.26772091646112967</v>
      </c>
      <c r="L20" s="295">
        <v>0.31769999999999998</v>
      </c>
      <c r="M20" s="179" t="s">
        <v>14</v>
      </c>
      <c r="N20" s="409">
        <v>1</v>
      </c>
      <c r="O20" s="180">
        <v>877190</v>
      </c>
      <c r="P20" s="211">
        <v>394734</v>
      </c>
      <c r="Q20" s="211">
        <v>482456</v>
      </c>
      <c r="R20" s="265" t="s">
        <v>130</v>
      </c>
      <c r="S20" s="264" t="s">
        <v>130</v>
      </c>
      <c r="T20" s="168" t="s">
        <v>130</v>
      </c>
    </row>
    <row r="21" spans="1:20" ht="85.5">
      <c r="A21" s="166" t="s">
        <v>13</v>
      </c>
      <c r="B21" s="173">
        <v>45161</v>
      </c>
      <c r="C21" s="169" t="s">
        <v>299</v>
      </c>
      <c r="D21" s="170" t="s">
        <v>16</v>
      </c>
      <c r="E21" s="199">
        <v>10</v>
      </c>
      <c r="F21" s="171" t="s">
        <v>117</v>
      </c>
      <c r="G21" s="177">
        <v>1408849.37</v>
      </c>
      <c r="H21" s="215">
        <v>294425.90000000002</v>
      </c>
      <c r="I21" s="215">
        <f>G21-H21</f>
        <v>1114423.4700000002</v>
      </c>
      <c r="J21" s="178" t="s">
        <v>23</v>
      </c>
      <c r="K21" s="257">
        <f t="shared" si="0"/>
        <v>0.20898323573087163</v>
      </c>
      <c r="L21" s="295">
        <v>0.25900000000000001</v>
      </c>
      <c r="M21" s="179" t="s">
        <v>14</v>
      </c>
      <c r="N21" s="409">
        <v>1</v>
      </c>
      <c r="O21" s="180">
        <v>877190</v>
      </c>
      <c r="P21" s="212">
        <v>394734</v>
      </c>
      <c r="Q21" s="212">
        <v>482456</v>
      </c>
      <c r="R21" s="265" t="s">
        <v>130</v>
      </c>
      <c r="S21" s="264" t="s">
        <v>130</v>
      </c>
      <c r="T21" s="168" t="s">
        <v>130</v>
      </c>
    </row>
    <row r="22" spans="1:20" ht="85.5">
      <c r="A22" s="166" t="s">
        <v>13</v>
      </c>
      <c r="B22" s="173">
        <v>45196</v>
      </c>
      <c r="C22" s="169" t="s">
        <v>324</v>
      </c>
      <c r="D22" s="170" t="s">
        <v>16</v>
      </c>
      <c r="E22" s="199">
        <v>11</v>
      </c>
      <c r="F22" s="171" t="s">
        <v>63</v>
      </c>
      <c r="G22" s="177">
        <v>2648782.5299999998</v>
      </c>
      <c r="H22" s="215">
        <v>1492678.78</v>
      </c>
      <c r="I22" s="215">
        <f t="shared" si="1"/>
        <v>1156103.7499999998</v>
      </c>
      <c r="J22" s="178" t="s">
        <v>23</v>
      </c>
      <c r="K22" s="257">
        <f t="shared" si="0"/>
        <v>0.56353391155898336</v>
      </c>
      <c r="L22" s="295">
        <v>0.61339999999999995</v>
      </c>
      <c r="M22" s="179" t="s">
        <v>14</v>
      </c>
      <c r="N22" s="409">
        <v>1</v>
      </c>
      <c r="O22" s="180">
        <v>877190</v>
      </c>
      <c r="P22" s="212">
        <v>394734</v>
      </c>
      <c r="Q22" s="212">
        <v>482456</v>
      </c>
      <c r="R22" s="265" t="s">
        <v>130</v>
      </c>
      <c r="S22" s="264" t="s">
        <v>130</v>
      </c>
      <c r="T22" s="168" t="s">
        <v>130</v>
      </c>
    </row>
    <row r="23" spans="1:20" ht="67.5" customHeight="1">
      <c r="A23" s="166" t="s">
        <v>13</v>
      </c>
      <c r="B23" s="173">
        <v>45117</v>
      </c>
      <c r="C23" s="169" t="s">
        <v>300</v>
      </c>
      <c r="D23" s="170" t="s">
        <v>301</v>
      </c>
      <c r="E23" s="199">
        <v>12</v>
      </c>
      <c r="F23" s="171" t="s">
        <v>64</v>
      </c>
      <c r="G23" s="177">
        <v>357180.41</v>
      </c>
      <c r="H23" s="215">
        <v>146775.84</v>
      </c>
      <c r="I23" s="215">
        <f t="shared" si="1"/>
        <v>210404.56999999998</v>
      </c>
      <c r="J23" s="178" t="s">
        <v>23</v>
      </c>
      <c r="K23" s="257">
        <f t="shared" si="0"/>
        <v>0.4109291436224064</v>
      </c>
      <c r="L23" s="295">
        <v>0.41089999999999999</v>
      </c>
      <c r="M23" s="179" t="s">
        <v>14</v>
      </c>
      <c r="N23" s="409">
        <v>1</v>
      </c>
      <c r="O23" s="180">
        <v>877190</v>
      </c>
      <c r="P23" s="212">
        <v>394735.5</v>
      </c>
      <c r="Q23" s="212">
        <v>482456</v>
      </c>
      <c r="R23" s="265" t="s">
        <v>130</v>
      </c>
      <c r="S23" s="264" t="s">
        <v>130</v>
      </c>
      <c r="T23" s="168" t="s">
        <v>130</v>
      </c>
    </row>
    <row r="24" spans="1:20" ht="42.75">
      <c r="A24" s="266" t="s">
        <v>13</v>
      </c>
      <c r="B24" s="173">
        <v>44964</v>
      </c>
      <c r="C24" s="267" t="s">
        <v>169</v>
      </c>
      <c r="D24" s="268" t="s">
        <v>16</v>
      </c>
      <c r="E24" s="269">
        <v>13</v>
      </c>
      <c r="F24" s="270" t="s">
        <v>110</v>
      </c>
      <c r="G24" s="271">
        <v>2500000</v>
      </c>
      <c r="H24" s="272">
        <v>1262810.1599999999</v>
      </c>
      <c r="I24" s="272">
        <f t="shared" si="1"/>
        <v>1237189.8400000001</v>
      </c>
      <c r="J24" s="273" t="s">
        <v>65</v>
      </c>
      <c r="K24" s="257">
        <f t="shared" si="0"/>
        <v>0.50512406399999998</v>
      </c>
      <c r="L24" s="296">
        <v>0.81530000000000002</v>
      </c>
      <c r="M24" s="275" t="s">
        <v>14</v>
      </c>
      <c r="N24" s="411">
        <v>1</v>
      </c>
      <c r="O24" s="276">
        <v>948990</v>
      </c>
      <c r="P24" s="277">
        <v>379596</v>
      </c>
      <c r="Q24" s="277">
        <v>569394</v>
      </c>
      <c r="R24" s="265" t="s">
        <v>130</v>
      </c>
      <c r="S24" s="264" t="s">
        <v>130</v>
      </c>
      <c r="T24" s="168" t="s">
        <v>130</v>
      </c>
    </row>
    <row r="25" spans="1:20" ht="99.75">
      <c r="A25" s="266" t="s">
        <v>13</v>
      </c>
      <c r="B25" s="278">
        <v>45126</v>
      </c>
      <c r="C25" s="267" t="s">
        <v>216</v>
      </c>
      <c r="D25" s="268" t="s">
        <v>24</v>
      </c>
      <c r="E25" s="269">
        <v>17</v>
      </c>
      <c r="F25" s="279" t="s">
        <v>93</v>
      </c>
      <c r="G25" s="271">
        <v>24999999.989999998</v>
      </c>
      <c r="H25" s="272">
        <v>24999999.989999998</v>
      </c>
      <c r="I25" s="272">
        <f t="shared" si="1"/>
        <v>0</v>
      </c>
      <c r="J25" s="273" t="s">
        <v>65</v>
      </c>
      <c r="K25" s="257">
        <f t="shared" si="0"/>
        <v>1</v>
      </c>
      <c r="L25" s="274">
        <v>1</v>
      </c>
      <c r="M25" s="275" t="s">
        <v>14</v>
      </c>
      <c r="N25" s="411">
        <v>1</v>
      </c>
      <c r="O25" s="276">
        <v>650</v>
      </c>
      <c r="P25" s="277">
        <v>292</v>
      </c>
      <c r="Q25" s="277">
        <v>358</v>
      </c>
      <c r="R25" s="20" t="s">
        <v>217</v>
      </c>
      <c r="S25" s="20" t="s">
        <v>218</v>
      </c>
      <c r="T25" s="21" t="s">
        <v>111</v>
      </c>
    </row>
    <row r="26" spans="1:20" ht="142.5">
      <c r="A26" s="166" t="s">
        <v>13</v>
      </c>
      <c r="B26" s="173">
        <v>45068</v>
      </c>
      <c r="C26" s="169" t="s">
        <v>170</v>
      </c>
      <c r="D26" s="170" t="s">
        <v>24</v>
      </c>
      <c r="E26" s="199">
        <v>18</v>
      </c>
      <c r="F26" s="174" t="s">
        <v>112</v>
      </c>
      <c r="G26" s="400">
        <v>0</v>
      </c>
      <c r="H26" s="400">
        <v>0</v>
      </c>
      <c r="I26" s="400">
        <v>0</v>
      </c>
      <c r="J26" s="265" t="s">
        <v>21</v>
      </c>
      <c r="K26" s="265" t="s">
        <v>21</v>
      </c>
      <c r="L26" s="265" t="s">
        <v>21</v>
      </c>
      <c r="M26" s="265" t="s">
        <v>21</v>
      </c>
      <c r="N26" s="265" t="s">
        <v>21</v>
      </c>
      <c r="O26" s="265" t="s">
        <v>21</v>
      </c>
      <c r="P26" s="265" t="s">
        <v>21</v>
      </c>
      <c r="Q26" s="265" t="s">
        <v>21</v>
      </c>
      <c r="R26" s="265" t="s">
        <v>21</v>
      </c>
      <c r="S26" s="167" t="s">
        <v>21</v>
      </c>
      <c r="T26" s="168" t="s">
        <v>21</v>
      </c>
    </row>
    <row r="27" spans="1:20" ht="114">
      <c r="A27" s="166" t="s">
        <v>13</v>
      </c>
      <c r="B27" s="173">
        <v>45068</v>
      </c>
      <c r="C27" s="169" t="s">
        <v>171</v>
      </c>
      <c r="D27" s="170" t="s">
        <v>24</v>
      </c>
      <c r="E27" s="199">
        <v>19</v>
      </c>
      <c r="F27" s="174" t="s">
        <v>113</v>
      </c>
      <c r="G27" s="400">
        <v>0</v>
      </c>
      <c r="H27" s="400">
        <v>0</v>
      </c>
      <c r="I27" s="400">
        <v>0</v>
      </c>
      <c r="J27" s="265" t="s">
        <v>21</v>
      </c>
      <c r="K27" s="265" t="s">
        <v>21</v>
      </c>
      <c r="L27" s="265" t="s">
        <v>21</v>
      </c>
      <c r="M27" s="265" t="s">
        <v>21</v>
      </c>
      <c r="N27" s="265" t="s">
        <v>21</v>
      </c>
      <c r="O27" s="265" t="s">
        <v>21</v>
      </c>
      <c r="P27" s="265" t="s">
        <v>21</v>
      </c>
      <c r="Q27" s="265" t="s">
        <v>21</v>
      </c>
      <c r="R27" s="265" t="s">
        <v>21</v>
      </c>
      <c r="S27" s="265" t="s">
        <v>21</v>
      </c>
      <c r="T27" s="280" t="s">
        <v>21</v>
      </c>
    </row>
    <row r="28" spans="1:20" ht="128.25">
      <c r="A28" s="166" t="s">
        <v>13</v>
      </c>
      <c r="B28" s="173">
        <v>45068</v>
      </c>
      <c r="C28" s="169" t="s">
        <v>172</v>
      </c>
      <c r="D28" s="170" t="s">
        <v>24</v>
      </c>
      <c r="E28" s="199">
        <v>20</v>
      </c>
      <c r="F28" s="174" t="s">
        <v>114</v>
      </c>
      <c r="G28" s="400">
        <v>0</v>
      </c>
      <c r="H28" s="400">
        <v>0</v>
      </c>
      <c r="I28" s="400">
        <v>0</v>
      </c>
      <c r="J28" s="265" t="s">
        <v>21</v>
      </c>
      <c r="K28" s="265" t="s">
        <v>21</v>
      </c>
      <c r="L28" s="265" t="s">
        <v>21</v>
      </c>
      <c r="M28" s="265" t="s">
        <v>21</v>
      </c>
      <c r="N28" s="265" t="s">
        <v>21</v>
      </c>
      <c r="O28" s="265" t="s">
        <v>21</v>
      </c>
      <c r="P28" s="265" t="s">
        <v>21</v>
      </c>
      <c r="Q28" s="265" t="s">
        <v>21</v>
      </c>
      <c r="R28" s="265" t="s">
        <v>21</v>
      </c>
      <c r="S28" s="265" t="s">
        <v>21</v>
      </c>
      <c r="T28" s="280" t="s">
        <v>21</v>
      </c>
    </row>
    <row r="29" spans="1:20" ht="71.25">
      <c r="A29" s="266" t="s">
        <v>13</v>
      </c>
      <c r="B29" s="278">
        <v>45195</v>
      </c>
      <c r="C29" s="267" t="s">
        <v>325</v>
      </c>
      <c r="D29" s="268" t="s">
        <v>115</v>
      </c>
      <c r="E29" s="269">
        <v>21</v>
      </c>
      <c r="F29" s="279" t="s">
        <v>116</v>
      </c>
      <c r="G29" s="271">
        <v>635225.22</v>
      </c>
      <c r="H29" s="272">
        <v>635225.22</v>
      </c>
      <c r="I29" s="272">
        <f t="shared" ref="I29:I40" si="2">G29-H29</f>
        <v>0</v>
      </c>
      <c r="J29" s="273" t="s">
        <v>65</v>
      </c>
      <c r="K29" s="274">
        <f>H29/G29</f>
        <v>1</v>
      </c>
      <c r="L29" s="274">
        <v>1</v>
      </c>
      <c r="M29" s="321" t="s">
        <v>353</v>
      </c>
      <c r="N29" s="322">
        <v>18</v>
      </c>
      <c r="O29" s="276">
        <v>300</v>
      </c>
      <c r="P29" s="277">
        <v>120</v>
      </c>
      <c r="Q29" s="277">
        <v>180</v>
      </c>
      <c r="R29" s="20" t="s">
        <v>219</v>
      </c>
      <c r="S29" s="20" t="s">
        <v>173</v>
      </c>
      <c r="T29" s="320" t="s">
        <v>174</v>
      </c>
    </row>
    <row r="30" spans="1:20" ht="99.75">
      <c r="A30" s="266" t="s">
        <v>13</v>
      </c>
      <c r="B30" s="278">
        <v>45079</v>
      </c>
      <c r="C30" s="267" t="s">
        <v>175</v>
      </c>
      <c r="D30" s="268" t="s">
        <v>24</v>
      </c>
      <c r="E30" s="269">
        <v>22</v>
      </c>
      <c r="F30" s="279" t="s">
        <v>176</v>
      </c>
      <c r="G30" s="271">
        <v>1984486</v>
      </c>
      <c r="H30" s="272">
        <v>838266.8</v>
      </c>
      <c r="I30" s="272">
        <f t="shared" si="2"/>
        <v>1146219.2</v>
      </c>
      <c r="J30" s="273" t="s">
        <v>65</v>
      </c>
      <c r="K30" s="274">
        <f t="shared" ref="K30:K31" si="3">H30/G30</f>
        <v>0.42241003463869237</v>
      </c>
      <c r="L30" s="274">
        <v>1</v>
      </c>
      <c r="M30" s="321" t="s">
        <v>177</v>
      </c>
      <c r="N30" s="321">
        <v>7260.34</v>
      </c>
      <c r="O30" s="276">
        <v>300</v>
      </c>
      <c r="P30" s="277">
        <v>120</v>
      </c>
      <c r="Q30" s="277">
        <v>180</v>
      </c>
      <c r="R30" s="319" t="s">
        <v>220</v>
      </c>
      <c r="S30" s="20" t="s">
        <v>221</v>
      </c>
      <c r="T30" s="320" t="s">
        <v>222</v>
      </c>
    </row>
    <row r="31" spans="1:20" ht="99.75">
      <c r="A31" s="266" t="s">
        <v>13</v>
      </c>
      <c r="B31" s="278">
        <v>45079</v>
      </c>
      <c r="C31" s="267" t="s">
        <v>178</v>
      </c>
      <c r="D31" s="268" t="s">
        <v>24</v>
      </c>
      <c r="E31" s="269">
        <v>23</v>
      </c>
      <c r="F31" s="279" t="s">
        <v>179</v>
      </c>
      <c r="G31" s="271">
        <v>1922267.61</v>
      </c>
      <c r="H31" s="272">
        <v>1832052.24</v>
      </c>
      <c r="I31" s="272">
        <f t="shared" si="2"/>
        <v>90215.370000000112</v>
      </c>
      <c r="J31" s="273" t="s">
        <v>65</v>
      </c>
      <c r="K31" s="274">
        <f t="shared" si="3"/>
        <v>0.95306825671374651</v>
      </c>
      <c r="L31" s="274">
        <v>1</v>
      </c>
      <c r="M31" s="321" t="s">
        <v>177</v>
      </c>
      <c r="N31" s="322">
        <v>7501.97</v>
      </c>
      <c r="O31" s="276">
        <v>300</v>
      </c>
      <c r="P31" s="277">
        <v>120</v>
      </c>
      <c r="Q31" s="277">
        <v>180</v>
      </c>
      <c r="R31" s="319" t="s">
        <v>220</v>
      </c>
      <c r="S31" s="20" t="s">
        <v>223</v>
      </c>
      <c r="T31" s="320" t="s">
        <v>224</v>
      </c>
    </row>
    <row r="32" spans="1:20" ht="99.75">
      <c r="A32" s="325" t="s">
        <v>13</v>
      </c>
      <c r="B32" s="278">
        <v>45079</v>
      </c>
      <c r="C32" s="267" t="s">
        <v>180</v>
      </c>
      <c r="D32" s="268" t="s">
        <v>24</v>
      </c>
      <c r="E32" s="269">
        <v>50</v>
      </c>
      <c r="F32" s="279" t="s">
        <v>181</v>
      </c>
      <c r="G32" s="271">
        <v>3039865.84</v>
      </c>
      <c r="H32" s="272">
        <v>2883950.48</v>
      </c>
      <c r="I32" s="272">
        <f t="shared" si="2"/>
        <v>155915.35999999987</v>
      </c>
      <c r="J32" s="273" t="s">
        <v>65</v>
      </c>
      <c r="K32" s="274">
        <f>H32/G32</f>
        <v>0.94870978911358805</v>
      </c>
      <c r="L32" s="274">
        <v>1</v>
      </c>
      <c r="M32" s="321" t="s">
        <v>14</v>
      </c>
      <c r="N32" s="322">
        <v>1</v>
      </c>
      <c r="O32" s="276">
        <v>650</v>
      </c>
      <c r="P32" s="277">
        <v>292</v>
      </c>
      <c r="Q32" s="277">
        <v>358</v>
      </c>
      <c r="R32" s="319" t="s">
        <v>220</v>
      </c>
      <c r="S32" s="20" t="s">
        <v>225</v>
      </c>
      <c r="T32" s="320" t="s">
        <v>226</v>
      </c>
    </row>
    <row r="33" spans="1:20" ht="85.5">
      <c r="A33" s="326" t="s">
        <v>13</v>
      </c>
      <c r="B33" s="173">
        <v>45083</v>
      </c>
      <c r="C33" s="169" t="s">
        <v>182</v>
      </c>
      <c r="D33" s="170" t="s">
        <v>24</v>
      </c>
      <c r="E33" s="199">
        <v>51</v>
      </c>
      <c r="F33" s="174" t="s">
        <v>183</v>
      </c>
      <c r="G33" s="401">
        <v>0</v>
      </c>
      <c r="H33" s="402">
        <v>0</v>
      </c>
      <c r="I33" s="402">
        <f t="shared" si="2"/>
        <v>0</v>
      </c>
      <c r="J33" s="265" t="s">
        <v>21</v>
      </c>
      <c r="K33" s="265" t="s">
        <v>21</v>
      </c>
      <c r="L33" s="265" t="s">
        <v>21</v>
      </c>
      <c r="M33" s="265" t="s">
        <v>21</v>
      </c>
      <c r="N33" s="265" t="s">
        <v>21</v>
      </c>
      <c r="O33" s="265" t="s">
        <v>21</v>
      </c>
      <c r="P33" s="265" t="s">
        <v>21</v>
      </c>
      <c r="Q33" s="265" t="s">
        <v>21</v>
      </c>
      <c r="R33" s="265" t="s">
        <v>21</v>
      </c>
      <c r="S33" s="167" t="s">
        <v>21</v>
      </c>
      <c r="T33" s="280" t="s">
        <v>21</v>
      </c>
    </row>
    <row r="34" spans="1:20" ht="99.75">
      <c r="A34" s="326" t="s">
        <v>13</v>
      </c>
      <c r="B34" s="173">
        <v>45084</v>
      </c>
      <c r="C34" s="169" t="s">
        <v>184</v>
      </c>
      <c r="D34" s="170" t="s">
        <v>24</v>
      </c>
      <c r="E34" s="199">
        <v>52</v>
      </c>
      <c r="F34" s="174" t="s">
        <v>185</v>
      </c>
      <c r="G34" s="177">
        <v>2060000</v>
      </c>
      <c r="H34" s="272">
        <v>1931724.04</v>
      </c>
      <c r="I34" s="395">
        <f t="shared" si="2"/>
        <v>128275.95999999996</v>
      </c>
      <c r="J34" s="178" t="s">
        <v>65</v>
      </c>
      <c r="K34" s="257">
        <f t="shared" ref="K34:K40" si="4">H34/G34</f>
        <v>0.93773011650485438</v>
      </c>
      <c r="L34" s="209">
        <v>1</v>
      </c>
      <c r="M34" s="323" t="s">
        <v>14</v>
      </c>
      <c r="N34" s="324">
        <v>1</v>
      </c>
      <c r="O34" s="180">
        <v>650</v>
      </c>
      <c r="P34" s="212">
        <v>292</v>
      </c>
      <c r="Q34" s="212">
        <v>358</v>
      </c>
      <c r="R34" s="265" t="s">
        <v>220</v>
      </c>
      <c r="S34" s="167" t="s">
        <v>218</v>
      </c>
      <c r="T34" s="280" t="s">
        <v>227</v>
      </c>
    </row>
    <row r="35" spans="1:20" ht="85.5">
      <c r="A35" s="325" t="s">
        <v>13</v>
      </c>
      <c r="B35" s="278">
        <v>45085</v>
      </c>
      <c r="C35" s="267" t="s">
        <v>186</v>
      </c>
      <c r="D35" s="268" t="s">
        <v>16</v>
      </c>
      <c r="E35" s="269">
        <v>53</v>
      </c>
      <c r="F35" s="279" t="s">
        <v>187</v>
      </c>
      <c r="G35" s="271">
        <v>1694606.02</v>
      </c>
      <c r="H35" s="272">
        <v>1490840.24</v>
      </c>
      <c r="I35" s="396">
        <f t="shared" si="2"/>
        <v>203765.78000000003</v>
      </c>
      <c r="J35" s="273" t="s">
        <v>65</v>
      </c>
      <c r="K35" s="257">
        <f t="shared" si="4"/>
        <v>0.87975625154453307</v>
      </c>
      <c r="L35" s="274">
        <v>1</v>
      </c>
      <c r="M35" s="321" t="s">
        <v>14</v>
      </c>
      <c r="N35" s="322">
        <v>1</v>
      </c>
      <c r="O35" s="276">
        <v>500</v>
      </c>
      <c r="P35" s="277">
        <v>200</v>
      </c>
      <c r="Q35" s="277">
        <v>300</v>
      </c>
      <c r="R35" s="319" t="s">
        <v>220</v>
      </c>
      <c r="S35" s="20" t="s">
        <v>228</v>
      </c>
      <c r="T35" s="320" t="s">
        <v>229</v>
      </c>
    </row>
    <row r="36" spans="1:20" ht="71.25">
      <c r="A36" s="326" t="s">
        <v>13</v>
      </c>
      <c r="B36" s="173">
        <v>45156</v>
      </c>
      <c r="C36" s="169" t="s">
        <v>302</v>
      </c>
      <c r="D36" s="170" t="s">
        <v>16</v>
      </c>
      <c r="E36" s="199">
        <v>63</v>
      </c>
      <c r="F36" s="174" t="s">
        <v>303</v>
      </c>
      <c r="G36" s="177">
        <v>1922117.31</v>
      </c>
      <c r="H36" s="403">
        <v>898126.91</v>
      </c>
      <c r="I36" s="396">
        <f t="shared" si="2"/>
        <v>1023990.4</v>
      </c>
      <c r="J36" s="178" t="s">
        <v>65</v>
      </c>
      <c r="K36" s="257">
        <f t="shared" si="4"/>
        <v>0.46725915495761289</v>
      </c>
      <c r="L36" s="295">
        <v>0.5</v>
      </c>
      <c r="M36" s="323" t="s">
        <v>14</v>
      </c>
      <c r="N36" s="324">
        <v>1</v>
      </c>
      <c r="O36" s="180">
        <v>500</v>
      </c>
      <c r="P36" s="212">
        <v>200</v>
      </c>
      <c r="Q36" s="212">
        <v>300</v>
      </c>
      <c r="R36" s="319" t="s">
        <v>220</v>
      </c>
      <c r="S36" s="265" t="s">
        <v>326</v>
      </c>
      <c r="T36" s="280" t="s">
        <v>327</v>
      </c>
    </row>
    <row r="37" spans="1:20" ht="85.5">
      <c r="A37" s="326" t="s">
        <v>13</v>
      </c>
      <c r="B37" s="173">
        <v>45160</v>
      </c>
      <c r="C37" s="169" t="s">
        <v>305</v>
      </c>
      <c r="D37" s="170" t="s">
        <v>306</v>
      </c>
      <c r="E37" s="199">
        <v>64</v>
      </c>
      <c r="F37" s="174" t="s">
        <v>307</v>
      </c>
      <c r="G37" s="177">
        <v>94999.97</v>
      </c>
      <c r="H37" s="265" t="s">
        <v>304</v>
      </c>
      <c r="I37" s="396">
        <f t="shared" si="2"/>
        <v>94999.97</v>
      </c>
      <c r="J37" s="178" t="s">
        <v>65</v>
      </c>
      <c r="K37" s="257">
        <f t="shared" si="4"/>
        <v>0</v>
      </c>
      <c r="L37" s="295">
        <f t="shared" ref="L37:L40" si="5">H37/G37</f>
        <v>0</v>
      </c>
      <c r="M37" s="323" t="s">
        <v>14</v>
      </c>
      <c r="N37" s="324">
        <v>1</v>
      </c>
      <c r="O37" s="180">
        <v>110</v>
      </c>
      <c r="P37" s="212">
        <v>44</v>
      </c>
      <c r="Q37" s="212">
        <v>66</v>
      </c>
      <c r="R37" s="265" t="s">
        <v>21</v>
      </c>
      <c r="S37" s="265" t="s">
        <v>21</v>
      </c>
      <c r="T37" s="280" t="s">
        <v>21</v>
      </c>
    </row>
    <row r="38" spans="1:20" ht="99.75">
      <c r="A38" s="393" t="s">
        <v>13</v>
      </c>
      <c r="B38" s="173">
        <v>45139</v>
      </c>
      <c r="C38" s="169" t="s">
        <v>308</v>
      </c>
      <c r="D38" s="170" t="s">
        <v>16</v>
      </c>
      <c r="E38" s="199">
        <v>65</v>
      </c>
      <c r="F38" s="174" t="s">
        <v>309</v>
      </c>
      <c r="G38" s="177">
        <v>5399999.9800000004</v>
      </c>
      <c r="H38" s="265" t="s">
        <v>304</v>
      </c>
      <c r="I38" s="396">
        <f t="shared" si="2"/>
        <v>5399999.9800000004</v>
      </c>
      <c r="J38" s="178" t="s">
        <v>65</v>
      </c>
      <c r="K38" s="257">
        <f t="shared" si="4"/>
        <v>0</v>
      </c>
      <c r="L38" s="295">
        <v>7.0000000000000007E-2</v>
      </c>
      <c r="M38" s="323" t="s">
        <v>14</v>
      </c>
      <c r="N38" s="324">
        <v>1</v>
      </c>
      <c r="O38" s="180">
        <v>200</v>
      </c>
      <c r="P38" s="212">
        <v>80</v>
      </c>
      <c r="Q38" s="212">
        <v>120</v>
      </c>
      <c r="R38" s="265" t="s">
        <v>21</v>
      </c>
      <c r="S38" s="265" t="s">
        <v>21</v>
      </c>
      <c r="T38" s="280" t="s">
        <v>21</v>
      </c>
    </row>
    <row r="39" spans="1:20" ht="71.25">
      <c r="A39" s="404" t="s">
        <v>13</v>
      </c>
      <c r="B39" s="278">
        <v>45177</v>
      </c>
      <c r="C39" s="267" t="s">
        <v>328</v>
      </c>
      <c r="D39" s="268" t="s">
        <v>16</v>
      </c>
      <c r="E39" s="269">
        <v>66</v>
      </c>
      <c r="F39" s="279" t="s">
        <v>329</v>
      </c>
      <c r="G39" s="271">
        <v>667412.81999999995</v>
      </c>
      <c r="H39" s="265" t="s">
        <v>304</v>
      </c>
      <c r="I39" s="396">
        <f t="shared" si="2"/>
        <v>667412.81999999995</v>
      </c>
      <c r="J39" s="273" t="s">
        <v>65</v>
      </c>
      <c r="K39" s="257">
        <f t="shared" si="4"/>
        <v>0</v>
      </c>
      <c r="L39" s="295">
        <f>H39/G39</f>
        <v>0</v>
      </c>
      <c r="M39" s="321" t="s">
        <v>14</v>
      </c>
      <c r="N39" s="322">
        <v>1</v>
      </c>
      <c r="O39" s="276">
        <v>110</v>
      </c>
      <c r="P39" s="277">
        <v>44</v>
      </c>
      <c r="Q39" s="277">
        <v>66</v>
      </c>
      <c r="R39" s="265" t="s">
        <v>21</v>
      </c>
      <c r="S39" s="265" t="s">
        <v>21</v>
      </c>
      <c r="T39" s="280" t="s">
        <v>21</v>
      </c>
    </row>
    <row r="40" spans="1:20" s="183" customFormat="1" ht="86.25" thickBot="1">
      <c r="A40" s="394" t="s">
        <v>13</v>
      </c>
      <c r="B40" s="24">
        <v>45169</v>
      </c>
      <c r="C40" s="25" t="s">
        <v>310</v>
      </c>
      <c r="D40" s="26" t="s">
        <v>24</v>
      </c>
      <c r="E40" s="281">
        <v>78</v>
      </c>
      <c r="F40" s="282" t="s">
        <v>311</v>
      </c>
      <c r="G40" s="283">
        <v>47000000</v>
      </c>
      <c r="H40" s="286" t="s">
        <v>304</v>
      </c>
      <c r="I40" s="397">
        <f t="shared" si="2"/>
        <v>47000000</v>
      </c>
      <c r="J40" s="181" t="s">
        <v>65</v>
      </c>
      <c r="K40" s="30">
        <f t="shared" si="4"/>
        <v>0</v>
      </c>
      <c r="L40" s="405">
        <f t="shared" si="5"/>
        <v>0</v>
      </c>
      <c r="M40" s="318" t="s">
        <v>177</v>
      </c>
      <c r="N40" s="284">
        <v>35748.61</v>
      </c>
      <c r="O40" s="182">
        <v>877190</v>
      </c>
      <c r="P40" s="285">
        <v>394736</v>
      </c>
      <c r="Q40" s="285">
        <v>482454</v>
      </c>
      <c r="R40" s="286" t="s">
        <v>21</v>
      </c>
      <c r="S40" s="286" t="s">
        <v>21</v>
      </c>
      <c r="T40" s="297" t="s">
        <v>21</v>
      </c>
    </row>
    <row r="41" spans="1:20" ht="22.5" customHeight="1" thickTop="1" thickBot="1">
      <c r="A41" s="36"/>
      <c r="B41" s="36"/>
      <c r="C41" s="36"/>
      <c r="D41" s="36"/>
      <c r="E41" s="37"/>
      <c r="F41" s="143" t="s">
        <v>9</v>
      </c>
      <c r="G41" s="144">
        <f>SUM(G15:G40)</f>
        <v>177062316.53</v>
      </c>
      <c r="H41" s="144">
        <f>SUM(H15:H40)</f>
        <v>85841219.459999993</v>
      </c>
      <c r="I41" s="144">
        <f>SUM(I15:I40)</f>
        <v>91221097.069999993</v>
      </c>
      <c r="J41" s="188"/>
      <c r="K41" s="41"/>
      <c r="L41" s="41"/>
      <c r="M41" s="42"/>
      <c r="N41" s="43"/>
      <c r="O41" s="43"/>
      <c r="P41" s="44"/>
      <c r="Q41" s="41"/>
      <c r="R41" s="41"/>
    </row>
    <row r="42" spans="1:20" ht="15.75" thickTop="1">
      <c r="A42" s="41"/>
      <c r="B42" s="41"/>
      <c r="C42" s="145"/>
      <c r="D42" s="41"/>
      <c r="E42" s="141"/>
      <c r="F42" s="146"/>
      <c r="G42" s="48"/>
      <c r="H42" s="49"/>
      <c r="I42" s="49"/>
      <c r="J42" s="44"/>
      <c r="K42" s="41"/>
      <c r="L42" s="18"/>
      <c r="M42" s="50"/>
      <c r="N42" s="43"/>
      <c r="O42" s="43"/>
      <c r="P42" s="44"/>
      <c r="Q42" s="41"/>
      <c r="R42" s="41"/>
    </row>
    <row r="43" spans="1:20">
      <c r="A43" s="51" t="s">
        <v>22</v>
      </c>
      <c r="B43" s="18"/>
      <c r="C43" s="18"/>
      <c r="D43" s="18"/>
      <c r="E43" s="18"/>
      <c r="F43" s="52"/>
      <c r="G43" s="53"/>
      <c r="H43" s="18"/>
      <c r="I43" s="147"/>
      <c r="J43" s="18"/>
      <c r="K43" s="18"/>
      <c r="L43"/>
      <c r="M43" s="18"/>
      <c r="N43" s="18"/>
      <c r="O43" s="18"/>
      <c r="P43" s="18"/>
      <c r="Q43" s="18"/>
      <c r="R43" s="18"/>
    </row>
    <row r="44" spans="1:20">
      <c r="G44" s="57"/>
      <c r="H44" s="57"/>
      <c r="I44" s="57"/>
    </row>
    <row r="45" spans="1:20">
      <c r="G45" s="57"/>
    </row>
    <row r="46" spans="1:20">
      <c r="G46" s="57"/>
    </row>
    <row r="47" spans="1:20">
      <c r="G47" s="299"/>
      <c r="H47" s="299"/>
      <c r="I47" s="299"/>
    </row>
    <row r="48" spans="1:20">
      <c r="G48" s="57"/>
    </row>
  </sheetData>
  <mergeCells count="21">
    <mergeCell ref="A7:B7"/>
    <mergeCell ref="C7:E7"/>
    <mergeCell ref="R13:R14"/>
    <mergeCell ref="D13:D14"/>
    <mergeCell ref="A3:R3"/>
    <mergeCell ref="F13:F14"/>
    <mergeCell ref="G13:G14"/>
    <mergeCell ref="H13:H14"/>
    <mergeCell ref="I13:I14"/>
    <mergeCell ref="A2:T2"/>
    <mergeCell ref="A4:T4"/>
    <mergeCell ref="M13:N13"/>
    <mergeCell ref="O13:Q13"/>
    <mergeCell ref="S13:S14"/>
    <mergeCell ref="S12:T12"/>
    <mergeCell ref="A6:B6"/>
    <mergeCell ref="C6:E6"/>
    <mergeCell ref="A8:B8"/>
    <mergeCell ref="C8:E8"/>
    <mergeCell ref="A9:B9"/>
    <mergeCell ref="C9:E9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8"/>
  <sheetViews>
    <sheetView zoomScale="93" zoomScaleNormal="100" workbookViewId="0">
      <selection sqref="A1:T52"/>
    </sheetView>
  </sheetViews>
  <sheetFormatPr baseColWidth="10" defaultRowHeight="15"/>
  <cols>
    <col min="1" max="1" width="12.42578125" customWidth="1"/>
    <col min="2" max="2" width="12" customWidth="1"/>
    <col min="3" max="3" width="23" customWidth="1"/>
    <col min="4" max="4" width="6.28515625" customWidth="1"/>
    <col min="5" max="5" width="11.5703125" customWidth="1"/>
    <col min="6" max="6" width="32.140625" customWidth="1"/>
    <col min="7" max="7" width="14.7109375" customWidth="1"/>
    <col min="8" max="8" width="16.28515625" customWidth="1"/>
    <col min="9" max="9" width="13.5703125" bestFit="1" customWidth="1"/>
    <col min="10" max="10" width="10.140625" customWidth="1"/>
    <col min="11" max="11" width="9.42578125" style="219" customWidth="1"/>
    <col min="12" max="12" width="11.28515625" bestFit="1" customWidth="1"/>
    <col min="13" max="13" width="9.5703125" bestFit="1" customWidth="1"/>
    <col min="14" max="14" width="10.85546875" customWidth="1"/>
    <col min="15" max="17" width="13.7109375" bestFit="1" customWidth="1"/>
    <col min="18" max="18" width="12.42578125" customWidth="1"/>
    <col min="19" max="19" width="12.85546875" customWidth="1"/>
  </cols>
  <sheetData>
    <row r="2" spans="1:20" ht="51" customHeight="1">
      <c r="A2" s="456" t="s">
        <v>12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6"/>
    </row>
    <row r="3" spans="1:20" ht="24.75" customHeight="1">
      <c r="A3" s="484" t="s">
        <v>364</v>
      </c>
      <c r="B3" s="484"/>
      <c r="C3" s="484"/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84"/>
    </row>
    <row r="4" spans="1:20" ht="24.75" customHeight="1">
      <c r="A4" s="484" t="s">
        <v>95</v>
      </c>
      <c r="B4" s="484"/>
      <c r="C4" s="484"/>
      <c r="D4" s="484"/>
      <c r="E4" s="484"/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484"/>
      <c r="R4" s="484"/>
      <c r="S4" s="484"/>
      <c r="T4" s="484"/>
    </row>
    <row r="5" spans="1:20" ht="24.75" customHeight="1">
      <c r="A5" s="484" t="s">
        <v>96</v>
      </c>
      <c r="B5" s="484"/>
      <c r="C5" s="484"/>
      <c r="D5" s="484"/>
      <c r="E5" s="484"/>
      <c r="F5" s="484"/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484"/>
      <c r="R5" s="484"/>
      <c r="S5" s="484"/>
      <c r="T5" s="484"/>
    </row>
    <row r="6" spans="1:20" ht="15.75" thickBot="1">
      <c r="E6" s="2"/>
      <c r="F6" s="2"/>
      <c r="G6" s="2"/>
      <c r="I6" s="193"/>
    </row>
    <row r="7" spans="1:20" s="4" customFormat="1" ht="24.95" customHeight="1">
      <c r="A7" s="460" t="s">
        <v>10</v>
      </c>
      <c r="B7" s="461"/>
      <c r="C7" s="485">
        <v>193259766</v>
      </c>
      <c r="D7" s="486"/>
      <c r="E7" s="2"/>
      <c r="F7" s="390"/>
      <c r="G7" s="390"/>
      <c r="I7" s="3"/>
      <c r="K7" s="220"/>
      <c r="N7"/>
      <c r="O7"/>
      <c r="P7"/>
    </row>
    <row r="8" spans="1:20" s="4" customFormat="1" ht="18.75">
      <c r="A8" s="482" t="s">
        <v>11</v>
      </c>
      <c r="B8" s="483"/>
      <c r="C8" s="478">
        <f>G50</f>
        <v>171383332.81999999</v>
      </c>
      <c r="D8" s="479"/>
      <c r="E8" s="2"/>
      <c r="F8" s="391"/>
      <c r="G8" s="391"/>
      <c r="I8" s="3"/>
      <c r="K8" s="220"/>
      <c r="N8"/>
      <c r="O8"/>
      <c r="P8"/>
    </row>
    <row r="9" spans="1:20" s="4" customFormat="1" ht="18.75">
      <c r="A9" s="464" t="s">
        <v>97</v>
      </c>
      <c r="B9" s="465"/>
      <c r="C9" s="478">
        <v>76095.75</v>
      </c>
      <c r="D9" s="479"/>
      <c r="E9" s="2"/>
      <c r="F9" s="390"/>
      <c r="G9" s="390"/>
      <c r="I9" s="3"/>
      <c r="K9" s="220"/>
      <c r="N9"/>
      <c r="O9"/>
      <c r="P9"/>
    </row>
    <row r="10" spans="1:20" s="4" customFormat="1" ht="18.75">
      <c r="A10" s="464" t="s">
        <v>0</v>
      </c>
      <c r="B10" s="465"/>
      <c r="C10" s="478">
        <f>H50</f>
        <v>50295196.989999995</v>
      </c>
      <c r="D10" s="479"/>
      <c r="E10" s="2"/>
      <c r="F10" s="392"/>
      <c r="G10" s="392"/>
      <c r="I10" s="3"/>
      <c r="K10" s="220"/>
      <c r="N10"/>
      <c r="O10"/>
      <c r="P10"/>
    </row>
    <row r="11" spans="1:20" s="4" customFormat="1" ht="19.5" thickBot="1">
      <c r="A11" s="480" t="s">
        <v>1</v>
      </c>
      <c r="B11" s="481"/>
      <c r="C11" s="470">
        <f>C8-C10</f>
        <v>121088135.83</v>
      </c>
      <c r="D11" s="471"/>
      <c r="E11" s="8"/>
      <c r="F11" s="6"/>
      <c r="G11" s="6"/>
      <c r="I11" s="3"/>
      <c r="K11" s="220"/>
      <c r="N11"/>
      <c r="O11"/>
      <c r="P11"/>
    </row>
    <row r="12" spans="1:20" ht="19.5" thickBot="1">
      <c r="K12"/>
      <c r="R12" s="221"/>
      <c r="S12" s="222"/>
    </row>
    <row r="13" spans="1:20" ht="16.5" thickTop="1" thickBot="1">
      <c r="A13" s="223"/>
      <c r="B13" s="223"/>
      <c r="C13" s="223"/>
      <c r="D13" s="223"/>
      <c r="E13" s="223"/>
      <c r="F13" s="223"/>
      <c r="G13" s="224" t="s">
        <v>2</v>
      </c>
      <c r="H13" s="225" t="s">
        <v>3</v>
      </c>
      <c r="I13" s="294" t="s">
        <v>4</v>
      </c>
      <c r="J13" s="226"/>
      <c r="K13" s="227"/>
      <c r="L13" s="227"/>
      <c r="M13" s="227"/>
      <c r="N13" s="227"/>
      <c r="O13" s="227"/>
      <c r="P13" s="227"/>
      <c r="Q13" s="227"/>
      <c r="R13" s="228"/>
      <c r="S13" s="459" t="s">
        <v>322</v>
      </c>
      <c r="T13" s="459"/>
    </row>
    <row r="14" spans="1:20" ht="21.75" customHeight="1" thickBot="1">
      <c r="A14" s="201" t="s">
        <v>84</v>
      </c>
      <c r="B14" s="202" t="s">
        <v>85</v>
      </c>
      <c r="C14" s="202" t="s">
        <v>86</v>
      </c>
      <c r="D14" s="450" t="s">
        <v>87</v>
      </c>
      <c r="E14" s="213" t="s">
        <v>88</v>
      </c>
      <c r="F14" s="450" t="s">
        <v>5</v>
      </c>
      <c r="G14" s="452" t="s">
        <v>6</v>
      </c>
      <c r="H14" s="454" t="s">
        <v>6</v>
      </c>
      <c r="I14" s="454" t="s">
        <v>6</v>
      </c>
      <c r="J14" s="202" t="s">
        <v>71</v>
      </c>
      <c r="K14" s="202" t="s">
        <v>72</v>
      </c>
      <c r="L14" s="202" t="s">
        <v>73</v>
      </c>
      <c r="M14" s="458" t="s">
        <v>74</v>
      </c>
      <c r="N14" s="458"/>
      <c r="O14" s="458" t="s">
        <v>7</v>
      </c>
      <c r="P14" s="458"/>
      <c r="Q14" s="458"/>
      <c r="R14" s="474" t="s">
        <v>94</v>
      </c>
      <c r="S14" s="450" t="s">
        <v>8</v>
      </c>
      <c r="T14" s="202" t="s">
        <v>75</v>
      </c>
    </row>
    <row r="15" spans="1:20" ht="27.75" customHeight="1" thickTop="1" thickBot="1">
      <c r="A15" s="208" t="s">
        <v>89</v>
      </c>
      <c r="B15" s="208" t="s">
        <v>90</v>
      </c>
      <c r="C15" s="208" t="s">
        <v>91</v>
      </c>
      <c r="D15" s="451"/>
      <c r="E15" s="214" t="s">
        <v>92</v>
      </c>
      <c r="F15" s="451"/>
      <c r="G15" s="453"/>
      <c r="H15" s="455"/>
      <c r="I15" s="455"/>
      <c r="J15" s="208" t="s">
        <v>76</v>
      </c>
      <c r="K15" s="204" t="s">
        <v>77</v>
      </c>
      <c r="L15" s="208" t="s">
        <v>78</v>
      </c>
      <c r="M15" s="205" t="s">
        <v>79</v>
      </c>
      <c r="N15" s="206" t="s">
        <v>80</v>
      </c>
      <c r="O15" s="207" t="s">
        <v>6</v>
      </c>
      <c r="P15" s="205" t="s">
        <v>81</v>
      </c>
      <c r="Q15" s="205" t="s">
        <v>82</v>
      </c>
      <c r="R15" s="475"/>
      <c r="S15" s="451"/>
      <c r="T15" s="208" t="s">
        <v>83</v>
      </c>
    </row>
    <row r="16" spans="1:20" ht="28.5">
      <c r="A16" s="304" t="s">
        <v>98</v>
      </c>
      <c r="B16" s="305" t="s">
        <v>20</v>
      </c>
      <c r="C16" s="305" t="s">
        <v>20</v>
      </c>
      <c r="D16" s="305" t="s">
        <v>20</v>
      </c>
      <c r="E16" s="306" t="s">
        <v>99</v>
      </c>
      <c r="F16" s="327" t="s">
        <v>100</v>
      </c>
      <c r="G16" s="308">
        <v>39242142.299999997</v>
      </c>
      <c r="H16" s="308">
        <v>35317927.920000002</v>
      </c>
      <c r="I16" s="309">
        <f>G16-H16</f>
        <v>3924214.3799999952</v>
      </c>
      <c r="J16" s="305" t="s">
        <v>20</v>
      </c>
      <c r="K16" s="310">
        <f>H16/G16</f>
        <v>0.89999999617757886</v>
      </c>
      <c r="L16" s="311">
        <f>K16</f>
        <v>0.89999999617757886</v>
      </c>
      <c r="M16" s="305" t="s">
        <v>20</v>
      </c>
      <c r="N16" s="305" t="s">
        <v>20</v>
      </c>
      <c r="O16" s="305" t="s">
        <v>101</v>
      </c>
      <c r="P16" s="305" t="s">
        <v>101</v>
      </c>
      <c r="Q16" s="305" t="s">
        <v>101</v>
      </c>
      <c r="R16" s="305" t="s">
        <v>20</v>
      </c>
      <c r="S16" s="312" t="s">
        <v>102</v>
      </c>
      <c r="T16" s="368" t="s">
        <v>103</v>
      </c>
    </row>
    <row r="17" spans="1:20" ht="42.75">
      <c r="A17" s="304" t="s">
        <v>131</v>
      </c>
      <c r="B17" s="313">
        <v>45069</v>
      </c>
      <c r="C17" s="314" t="s">
        <v>132</v>
      </c>
      <c r="D17" s="314">
        <v>1137</v>
      </c>
      <c r="E17" s="306" t="s">
        <v>133</v>
      </c>
      <c r="F17" s="330" t="s">
        <v>255</v>
      </c>
      <c r="G17" s="308">
        <v>1005952.37</v>
      </c>
      <c r="H17" s="308">
        <v>1005952.32</v>
      </c>
      <c r="I17" s="309">
        <f t="shared" ref="I17:I48" si="0">G17-H17</f>
        <v>5.0000000046566129E-2</v>
      </c>
      <c r="J17" s="314" t="s">
        <v>134</v>
      </c>
      <c r="K17" s="310">
        <f t="shared" ref="K17:K48" si="1">H17/G17</f>
        <v>0.99999995029585742</v>
      </c>
      <c r="L17" s="311">
        <v>1</v>
      </c>
      <c r="M17" s="305" t="s">
        <v>135</v>
      </c>
      <c r="N17" s="305">
        <v>1</v>
      </c>
      <c r="O17" s="369">
        <v>877190</v>
      </c>
      <c r="P17" s="369">
        <v>429823</v>
      </c>
      <c r="Q17" s="369">
        <v>447367</v>
      </c>
      <c r="R17" s="329" t="s">
        <v>130</v>
      </c>
      <c r="S17" s="329" t="s">
        <v>130</v>
      </c>
      <c r="T17" s="370" t="s">
        <v>130</v>
      </c>
    </row>
    <row r="18" spans="1:20" ht="57">
      <c r="A18" s="304" t="s">
        <v>131</v>
      </c>
      <c r="B18" s="313">
        <v>45069</v>
      </c>
      <c r="C18" s="314" t="s">
        <v>136</v>
      </c>
      <c r="D18" s="314">
        <v>1134</v>
      </c>
      <c r="E18" s="306" t="s">
        <v>137</v>
      </c>
      <c r="F18" s="330" t="s">
        <v>256</v>
      </c>
      <c r="G18" s="308">
        <v>259647.63</v>
      </c>
      <c r="H18" s="308">
        <v>259603.36</v>
      </c>
      <c r="I18" s="309">
        <f t="shared" si="0"/>
        <v>44.270000000018626</v>
      </c>
      <c r="J18" s="314" t="s">
        <v>230</v>
      </c>
      <c r="K18" s="310">
        <f t="shared" si="1"/>
        <v>0.99982949969541401</v>
      </c>
      <c r="L18" s="311">
        <f>H18/G18</f>
        <v>0.99982949969541401</v>
      </c>
      <c r="M18" s="305" t="s">
        <v>135</v>
      </c>
      <c r="N18" s="305">
        <v>1</v>
      </c>
      <c r="O18" s="369">
        <v>877190</v>
      </c>
      <c r="P18" s="369">
        <v>447367</v>
      </c>
      <c r="Q18" s="369">
        <v>429823</v>
      </c>
      <c r="R18" s="305" t="s">
        <v>20</v>
      </c>
      <c r="S18" s="305" t="s">
        <v>20</v>
      </c>
      <c r="T18" s="371" t="s">
        <v>20</v>
      </c>
    </row>
    <row r="19" spans="1:20" ht="42.75">
      <c r="A19" s="304" t="s">
        <v>138</v>
      </c>
      <c r="B19" s="313">
        <v>45076</v>
      </c>
      <c r="C19" s="314" t="s">
        <v>139</v>
      </c>
      <c r="D19" s="314">
        <v>1137</v>
      </c>
      <c r="E19" s="306" t="s">
        <v>140</v>
      </c>
      <c r="F19" s="330" t="s">
        <v>231</v>
      </c>
      <c r="G19" s="308">
        <v>974400</v>
      </c>
      <c r="H19" s="406">
        <v>0</v>
      </c>
      <c r="I19" s="309">
        <f t="shared" si="0"/>
        <v>974400</v>
      </c>
      <c r="J19" s="314" t="s">
        <v>134</v>
      </c>
      <c r="K19" s="310">
        <f t="shared" si="1"/>
        <v>0</v>
      </c>
      <c r="L19" s="311">
        <v>0</v>
      </c>
      <c r="M19" s="305" t="s">
        <v>141</v>
      </c>
      <c r="N19" s="305">
        <v>1</v>
      </c>
      <c r="O19" s="372">
        <v>1350</v>
      </c>
      <c r="P19" s="305">
        <v>810</v>
      </c>
      <c r="Q19" s="305">
        <v>540</v>
      </c>
      <c r="R19" s="305" t="s">
        <v>20</v>
      </c>
      <c r="S19" s="305" t="s">
        <v>20</v>
      </c>
      <c r="T19" s="371" t="s">
        <v>20</v>
      </c>
    </row>
    <row r="20" spans="1:20" ht="28.5">
      <c r="A20" s="304" t="s">
        <v>138</v>
      </c>
      <c r="B20" s="313">
        <v>45076</v>
      </c>
      <c r="C20" s="314" t="s">
        <v>142</v>
      </c>
      <c r="D20" s="314">
        <v>1134</v>
      </c>
      <c r="E20" s="306" t="s">
        <v>143</v>
      </c>
      <c r="F20" s="330" t="s">
        <v>144</v>
      </c>
      <c r="G20" s="308">
        <v>150000</v>
      </c>
      <c r="H20" s="308">
        <v>0</v>
      </c>
      <c r="I20" s="309">
        <f t="shared" si="0"/>
        <v>150000</v>
      </c>
      <c r="J20" s="314" t="s">
        <v>134</v>
      </c>
      <c r="K20" s="310">
        <f t="shared" si="1"/>
        <v>0</v>
      </c>
      <c r="L20" s="311">
        <v>0</v>
      </c>
      <c r="M20" s="305" t="s">
        <v>232</v>
      </c>
      <c r="N20" s="305">
        <v>1</v>
      </c>
      <c r="O20" s="369">
        <v>10</v>
      </c>
      <c r="P20" s="305">
        <v>4</v>
      </c>
      <c r="Q20" s="305">
        <v>6</v>
      </c>
      <c r="R20" s="305" t="s">
        <v>20</v>
      </c>
      <c r="S20" s="305" t="s">
        <v>20</v>
      </c>
      <c r="T20" s="371" t="s">
        <v>20</v>
      </c>
    </row>
    <row r="21" spans="1:20" ht="28.5">
      <c r="A21" s="304" t="s">
        <v>13</v>
      </c>
      <c r="B21" s="313">
        <v>45077</v>
      </c>
      <c r="C21" s="314" t="s">
        <v>145</v>
      </c>
      <c r="D21" s="314">
        <v>1137</v>
      </c>
      <c r="E21" s="306" t="s">
        <v>146</v>
      </c>
      <c r="F21" s="330" t="s">
        <v>147</v>
      </c>
      <c r="G21" s="308">
        <v>610000</v>
      </c>
      <c r="H21" s="308">
        <v>0</v>
      </c>
      <c r="I21" s="309">
        <f t="shared" si="0"/>
        <v>610000</v>
      </c>
      <c r="J21" s="314" t="s">
        <v>134</v>
      </c>
      <c r="K21" s="310">
        <f t="shared" si="1"/>
        <v>0</v>
      </c>
      <c r="L21" s="311">
        <v>0</v>
      </c>
      <c r="M21" s="305" t="s">
        <v>148</v>
      </c>
      <c r="N21" s="305">
        <v>1</v>
      </c>
      <c r="O21" s="369">
        <v>877190</v>
      </c>
      <c r="P21" s="369">
        <v>350876</v>
      </c>
      <c r="Q21" s="369">
        <v>526314</v>
      </c>
      <c r="R21" s="305" t="s">
        <v>20</v>
      </c>
      <c r="S21" s="305" t="s">
        <v>20</v>
      </c>
      <c r="T21" s="371" t="s">
        <v>20</v>
      </c>
    </row>
    <row r="22" spans="1:20" ht="85.5">
      <c r="A22" s="304" t="s">
        <v>13</v>
      </c>
      <c r="B22" s="313">
        <v>45092</v>
      </c>
      <c r="C22" s="314" t="s">
        <v>188</v>
      </c>
      <c r="D22" s="332">
        <v>411</v>
      </c>
      <c r="E22" s="306" t="s">
        <v>189</v>
      </c>
      <c r="F22" s="330" t="s">
        <v>257</v>
      </c>
      <c r="G22" s="308">
        <v>2923676.47</v>
      </c>
      <c r="H22" s="406">
        <v>817775.55</v>
      </c>
      <c r="I22" s="309">
        <f t="shared" si="0"/>
        <v>2105900.92</v>
      </c>
      <c r="J22" s="314" t="s">
        <v>134</v>
      </c>
      <c r="K22" s="310">
        <f t="shared" si="1"/>
        <v>0.27970794935460147</v>
      </c>
      <c r="L22" s="311">
        <v>0.78</v>
      </c>
      <c r="M22" s="305" t="s">
        <v>177</v>
      </c>
      <c r="N22" s="331">
        <v>1500</v>
      </c>
      <c r="O22" s="369">
        <v>140</v>
      </c>
      <c r="P22" s="369">
        <v>56</v>
      </c>
      <c r="Q22" s="372">
        <v>84</v>
      </c>
      <c r="R22" s="333" t="s">
        <v>233</v>
      </c>
      <c r="S22" s="333" t="s">
        <v>234</v>
      </c>
      <c r="T22" s="373" t="s">
        <v>235</v>
      </c>
    </row>
    <row r="23" spans="1:20" ht="72">
      <c r="A23" s="304" t="s">
        <v>13</v>
      </c>
      <c r="B23" s="313">
        <v>45092</v>
      </c>
      <c r="C23" s="314" t="s">
        <v>190</v>
      </c>
      <c r="D23" s="332">
        <v>411</v>
      </c>
      <c r="E23" s="306" t="s">
        <v>191</v>
      </c>
      <c r="F23" s="334" t="s">
        <v>258</v>
      </c>
      <c r="G23" s="308">
        <v>1783907.33</v>
      </c>
      <c r="H23" s="308">
        <v>1289094.1100000001</v>
      </c>
      <c r="I23" s="309">
        <f t="shared" si="0"/>
        <v>494813.22</v>
      </c>
      <c r="J23" s="314" t="s">
        <v>134</v>
      </c>
      <c r="K23" s="310">
        <f t="shared" si="1"/>
        <v>0.72262392127734576</v>
      </c>
      <c r="L23" s="311">
        <v>0.9</v>
      </c>
      <c r="M23" s="305" t="s">
        <v>177</v>
      </c>
      <c r="N23" s="305">
        <v>992.75</v>
      </c>
      <c r="O23" s="369">
        <v>140</v>
      </c>
      <c r="P23" s="369">
        <v>56</v>
      </c>
      <c r="Q23" s="369">
        <v>84</v>
      </c>
      <c r="R23" s="333" t="s">
        <v>233</v>
      </c>
      <c r="S23" s="333" t="s">
        <v>259</v>
      </c>
      <c r="T23" s="373" t="s">
        <v>260</v>
      </c>
    </row>
    <row r="24" spans="1:20" ht="85.5">
      <c r="A24" s="304" t="s">
        <v>13</v>
      </c>
      <c r="B24" s="313">
        <v>45092</v>
      </c>
      <c r="C24" s="314" t="s">
        <v>192</v>
      </c>
      <c r="D24" s="332">
        <v>411</v>
      </c>
      <c r="E24" s="306" t="s">
        <v>193</v>
      </c>
      <c r="F24" s="330" t="s">
        <v>261</v>
      </c>
      <c r="G24" s="308">
        <v>2533337.4900000002</v>
      </c>
      <c r="H24" s="308">
        <v>725273.75</v>
      </c>
      <c r="I24" s="309">
        <f t="shared" si="0"/>
        <v>1808063.7400000002</v>
      </c>
      <c r="J24" s="314" t="s">
        <v>134</v>
      </c>
      <c r="K24" s="310">
        <f t="shared" si="1"/>
        <v>0.28629179999227022</v>
      </c>
      <c r="L24" s="311">
        <v>0.9</v>
      </c>
      <c r="M24" s="305" t="s">
        <v>177</v>
      </c>
      <c r="N24" s="331">
        <v>1430</v>
      </c>
      <c r="O24" s="369">
        <v>140</v>
      </c>
      <c r="P24" s="369">
        <v>56</v>
      </c>
      <c r="Q24" s="369">
        <v>84</v>
      </c>
      <c r="R24" s="333" t="s">
        <v>233</v>
      </c>
      <c r="S24" s="333" t="s">
        <v>262</v>
      </c>
      <c r="T24" s="373" t="s">
        <v>263</v>
      </c>
    </row>
    <row r="25" spans="1:20" ht="71.25">
      <c r="A25" s="304" t="s">
        <v>13</v>
      </c>
      <c r="B25" s="313">
        <v>45092</v>
      </c>
      <c r="C25" s="314" t="s">
        <v>194</v>
      </c>
      <c r="D25" s="332">
        <v>411</v>
      </c>
      <c r="E25" s="306" t="s">
        <v>195</v>
      </c>
      <c r="F25" s="330" t="s">
        <v>264</v>
      </c>
      <c r="G25" s="308">
        <v>1452881.13</v>
      </c>
      <c r="H25" s="308">
        <v>490576.64000000001</v>
      </c>
      <c r="I25" s="309">
        <f t="shared" si="0"/>
        <v>962304.48999999987</v>
      </c>
      <c r="J25" s="314" t="s">
        <v>134</v>
      </c>
      <c r="K25" s="310">
        <f t="shared" si="1"/>
        <v>0.3376577958583577</v>
      </c>
      <c r="L25" s="311">
        <v>0.7</v>
      </c>
      <c r="M25" s="305" t="s">
        <v>177</v>
      </c>
      <c r="N25" s="305">
        <v>522.27</v>
      </c>
      <c r="O25" s="369">
        <v>140</v>
      </c>
      <c r="P25" s="369">
        <v>56</v>
      </c>
      <c r="Q25" s="369">
        <v>84</v>
      </c>
      <c r="R25" s="333" t="s">
        <v>233</v>
      </c>
      <c r="S25" s="333" t="s">
        <v>265</v>
      </c>
      <c r="T25" s="373" t="s">
        <v>266</v>
      </c>
    </row>
    <row r="26" spans="1:20" ht="71.25">
      <c r="A26" s="304" t="s">
        <v>131</v>
      </c>
      <c r="B26" s="313">
        <v>45085</v>
      </c>
      <c r="C26" s="314" t="s">
        <v>196</v>
      </c>
      <c r="D26" s="332">
        <v>206</v>
      </c>
      <c r="E26" s="306" t="s">
        <v>197</v>
      </c>
      <c r="F26" s="330" t="s">
        <v>267</v>
      </c>
      <c r="G26" s="308">
        <v>6190850.9900000002</v>
      </c>
      <c r="H26" s="406">
        <v>3572473.14</v>
      </c>
      <c r="I26" s="309">
        <f t="shared" si="0"/>
        <v>2618377.85</v>
      </c>
      <c r="J26" s="314" t="s">
        <v>134</v>
      </c>
      <c r="K26" s="310">
        <f t="shared" si="1"/>
        <v>0.57705687728077593</v>
      </c>
      <c r="L26" s="311">
        <v>0.7</v>
      </c>
      <c r="M26" s="305" t="s">
        <v>198</v>
      </c>
      <c r="N26" s="331">
        <v>1624</v>
      </c>
      <c r="O26" s="369">
        <v>549</v>
      </c>
      <c r="P26" s="369">
        <v>285</v>
      </c>
      <c r="Q26" s="369">
        <v>264</v>
      </c>
      <c r="R26" s="333" t="s">
        <v>236</v>
      </c>
      <c r="S26" s="333" t="s">
        <v>237</v>
      </c>
      <c r="T26" s="373" t="s">
        <v>238</v>
      </c>
    </row>
    <row r="27" spans="1:20" ht="84">
      <c r="A27" s="304" t="s">
        <v>131</v>
      </c>
      <c r="B27" s="313">
        <v>45085</v>
      </c>
      <c r="C27" s="314" t="s">
        <v>199</v>
      </c>
      <c r="D27" s="332">
        <v>101</v>
      </c>
      <c r="E27" s="306" t="s">
        <v>200</v>
      </c>
      <c r="F27" s="330" t="s">
        <v>268</v>
      </c>
      <c r="G27" s="308">
        <v>3625484.02</v>
      </c>
      <c r="H27" s="308">
        <v>1406480.16</v>
      </c>
      <c r="I27" s="309">
        <f t="shared" si="0"/>
        <v>2219003.8600000003</v>
      </c>
      <c r="J27" s="314" t="s">
        <v>134</v>
      </c>
      <c r="K27" s="310">
        <f t="shared" si="1"/>
        <v>0.38794272771336058</v>
      </c>
      <c r="L27" s="311">
        <v>0.5</v>
      </c>
      <c r="M27" s="305" t="s">
        <v>198</v>
      </c>
      <c r="N27" s="335">
        <v>2290.69</v>
      </c>
      <c r="O27" s="369">
        <v>549</v>
      </c>
      <c r="P27" s="369">
        <v>263</v>
      </c>
      <c r="Q27" s="369">
        <v>286</v>
      </c>
      <c r="R27" s="333" t="s">
        <v>236</v>
      </c>
      <c r="S27" s="333" t="s">
        <v>269</v>
      </c>
      <c r="T27" s="373" t="s">
        <v>270</v>
      </c>
    </row>
    <row r="28" spans="1:20" ht="43.5" customHeight="1">
      <c r="A28" s="304" t="s">
        <v>131</v>
      </c>
      <c r="B28" s="313">
        <v>45169</v>
      </c>
      <c r="C28" s="314" t="s">
        <v>271</v>
      </c>
      <c r="D28" s="332">
        <v>206</v>
      </c>
      <c r="E28" s="306" t="s">
        <v>201</v>
      </c>
      <c r="F28" s="330" t="s">
        <v>272</v>
      </c>
      <c r="G28" s="308">
        <v>364328.68</v>
      </c>
      <c r="H28" s="406">
        <v>364328.68</v>
      </c>
      <c r="I28" s="309">
        <f t="shared" si="0"/>
        <v>0</v>
      </c>
      <c r="J28" s="314" t="s">
        <v>134</v>
      </c>
      <c r="K28" s="310">
        <f t="shared" si="1"/>
        <v>1</v>
      </c>
      <c r="L28" s="311">
        <v>1</v>
      </c>
      <c r="M28" s="305" t="s">
        <v>198</v>
      </c>
      <c r="N28" s="305">
        <v>76.62</v>
      </c>
      <c r="O28" s="369">
        <v>20</v>
      </c>
      <c r="P28" s="369">
        <v>8</v>
      </c>
      <c r="Q28" s="369">
        <v>12</v>
      </c>
      <c r="R28" s="333" t="s">
        <v>239</v>
      </c>
      <c r="S28" s="333" t="s">
        <v>240</v>
      </c>
      <c r="T28" s="373" t="s">
        <v>241</v>
      </c>
    </row>
    <row r="29" spans="1:20" ht="43.5" customHeight="1">
      <c r="A29" s="304" t="s">
        <v>131</v>
      </c>
      <c r="B29" s="313">
        <v>45169</v>
      </c>
      <c r="C29" s="314" t="s">
        <v>273</v>
      </c>
      <c r="D29" s="332">
        <v>101</v>
      </c>
      <c r="E29" s="306" t="s">
        <v>202</v>
      </c>
      <c r="F29" s="330" t="s">
        <v>274</v>
      </c>
      <c r="G29" s="308">
        <v>375150</v>
      </c>
      <c r="H29" s="406">
        <v>375150</v>
      </c>
      <c r="I29" s="309">
        <f t="shared" si="0"/>
        <v>0</v>
      </c>
      <c r="J29" s="314" t="s">
        <v>134</v>
      </c>
      <c r="K29" s="310">
        <f t="shared" si="1"/>
        <v>1</v>
      </c>
      <c r="L29" s="311">
        <v>1</v>
      </c>
      <c r="M29" s="305" t="s">
        <v>198</v>
      </c>
      <c r="N29" s="305">
        <v>55.7</v>
      </c>
      <c r="O29" s="369">
        <v>22</v>
      </c>
      <c r="P29" s="369">
        <v>10</v>
      </c>
      <c r="Q29" s="369">
        <v>12</v>
      </c>
      <c r="R29" s="333" t="s">
        <v>239</v>
      </c>
      <c r="S29" s="333" t="s">
        <v>240</v>
      </c>
      <c r="T29" s="373" t="s">
        <v>242</v>
      </c>
    </row>
    <row r="30" spans="1:20" ht="42.75">
      <c r="A30" s="304" t="s">
        <v>138</v>
      </c>
      <c r="B30" s="313">
        <v>45085</v>
      </c>
      <c r="C30" s="314" t="s">
        <v>203</v>
      </c>
      <c r="D30" s="332">
        <v>830</v>
      </c>
      <c r="E30" s="306" t="s">
        <v>204</v>
      </c>
      <c r="F30" s="330" t="s">
        <v>205</v>
      </c>
      <c r="G30" s="308">
        <v>14990236.32</v>
      </c>
      <c r="H30" s="308">
        <v>0</v>
      </c>
      <c r="I30" s="309">
        <f t="shared" si="0"/>
        <v>14990236.32</v>
      </c>
      <c r="J30" s="314" t="s">
        <v>134</v>
      </c>
      <c r="K30" s="310">
        <f t="shared" si="1"/>
        <v>0</v>
      </c>
      <c r="L30" s="311">
        <v>0</v>
      </c>
      <c r="M30" s="305" t="s">
        <v>243</v>
      </c>
      <c r="N30" s="331">
        <v>1304</v>
      </c>
      <c r="O30" s="369">
        <v>1304</v>
      </c>
      <c r="P30" s="369">
        <v>782</v>
      </c>
      <c r="Q30" s="369">
        <v>522</v>
      </c>
      <c r="R30" s="305" t="s">
        <v>20</v>
      </c>
      <c r="S30" s="305" t="s">
        <v>20</v>
      </c>
      <c r="T30" s="371" t="s">
        <v>20</v>
      </c>
    </row>
    <row r="31" spans="1:20" ht="57">
      <c r="A31" s="304" t="s">
        <v>13</v>
      </c>
      <c r="B31" s="313">
        <v>45092</v>
      </c>
      <c r="C31" s="314" t="s">
        <v>206</v>
      </c>
      <c r="D31" s="332">
        <v>540</v>
      </c>
      <c r="E31" s="306" t="s">
        <v>207</v>
      </c>
      <c r="F31" s="330" t="s">
        <v>275</v>
      </c>
      <c r="G31" s="308">
        <v>2030000</v>
      </c>
      <c r="H31" s="308">
        <v>1210070.03</v>
      </c>
      <c r="I31" s="309">
        <f t="shared" si="0"/>
        <v>819929.97</v>
      </c>
      <c r="J31" s="314" t="s">
        <v>134</v>
      </c>
      <c r="K31" s="310">
        <f t="shared" si="1"/>
        <v>0.59609361083743839</v>
      </c>
      <c r="L31" s="311">
        <v>1</v>
      </c>
      <c r="M31" s="305" t="s">
        <v>148</v>
      </c>
      <c r="N31" s="305">
        <v>1</v>
      </c>
      <c r="O31" s="369">
        <v>150</v>
      </c>
      <c r="P31" s="369">
        <v>60</v>
      </c>
      <c r="Q31" s="369">
        <v>90</v>
      </c>
      <c r="R31" s="333" t="s">
        <v>233</v>
      </c>
      <c r="S31" s="333" t="s">
        <v>276</v>
      </c>
      <c r="T31" s="374" t="s">
        <v>277</v>
      </c>
    </row>
    <row r="32" spans="1:20" ht="72">
      <c r="A32" s="304" t="s">
        <v>13</v>
      </c>
      <c r="B32" s="313">
        <v>45092</v>
      </c>
      <c r="C32" s="314" t="s">
        <v>208</v>
      </c>
      <c r="D32" s="314">
        <v>1340</v>
      </c>
      <c r="E32" s="306" t="s">
        <v>209</v>
      </c>
      <c r="F32" s="334" t="s">
        <v>278</v>
      </c>
      <c r="G32" s="308">
        <v>3060000.02</v>
      </c>
      <c r="H32" s="406">
        <v>3036905.62</v>
      </c>
      <c r="I32" s="309">
        <f t="shared" si="0"/>
        <v>23094.399999999907</v>
      </c>
      <c r="J32" s="314" t="s">
        <v>134</v>
      </c>
      <c r="K32" s="310">
        <f t="shared" si="1"/>
        <v>0.99245281050684442</v>
      </c>
      <c r="L32" s="311">
        <v>1</v>
      </c>
      <c r="M32" s="305" t="s">
        <v>148</v>
      </c>
      <c r="N32" s="305">
        <v>1</v>
      </c>
      <c r="O32" s="369">
        <v>100</v>
      </c>
      <c r="P32" s="369">
        <v>40</v>
      </c>
      <c r="Q32" s="369">
        <v>60</v>
      </c>
      <c r="R32" s="333" t="s">
        <v>233</v>
      </c>
      <c r="S32" s="333" t="s">
        <v>244</v>
      </c>
      <c r="T32" s="374" t="s">
        <v>245</v>
      </c>
    </row>
    <row r="33" spans="1:20" ht="84">
      <c r="A33" s="304" t="s">
        <v>13</v>
      </c>
      <c r="B33" s="313">
        <v>45104</v>
      </c>
      <c r="C33" s="314" t="s">
        <v>210</v>
      </c>
      <c r="D33" s="314">
        <v>1342</v>
      </c>
      <c r="E33" s="306" t="s">
        <v>211</v>
      </c>
      <c r="F33" s="330" t="s">
        <v>279</v>
      </c>
      <c r="G33" s="308">
        <v>1476593.02</v>
      </c>
      <c r="H33" s="308">
        <v>423585.71</v>
      </c>
      <c r="I33" s="309">
        <f t="shared" si="0"/>
        <v>1053007.31</v>
      </c>
      <c r="J33" s="314" t="s">
        <v>134</v>
      </c>
      <c r="K33" s="310">
        <f t="shared" si="1"/>
        <v>0.28686693236569683</v>
      </c>
      <c r="L33" s="311">
        <v>1</v>
      </c>
      <c r="M33" s="305" t="s">
        <v>148</v>
      </c>
      <c r="N33" s="305">
        <v>1</v>
      </c>
      <c r="O33" s="369">
        <v>100</v>
      </c>
      <c r="P33" s="369">
        <v>40</v>
      </c>
      <c r="Q33" s="369">
        <v>60</v>
      </c>
      <c r="R33" s="333" t="s">
        <v>233</v>
      </c>
      <c r="S33" s="333" t="s">
        <v>280</v>
      </c>
      <c r="T33" s="374" t="s">
        <v>281</v>
      </c>
    </row>
    <row r="34" spans="1:20" ht="71.25">
      <c r="A34" s="304" t="s">
        <v>131</v>
      </c>
      <c r="B34" s="313">
        <v>45128</v>
      </c>
      <c r="C34" s="314" t="s">
        <v>246</v>
      </c>
      <c r="D34" s="332">
        <v>101</v>
      </c>
      <c r="E34" s="306" t="s">
        <v>247</v>
      </c>
      <c r="F34" s="330" t="s">
        <v>248</v>
      </c>
      <c r="G34" s="308">
        <v>320842.13</v>
      </c>
      <c r="H34" s="308">
        <v>0</v>
      </c>
      <c r="I34" s="309">
        <f t="shared" si="0"/>
        <v>320842.13</v>
      </c>
      <c r="J34" s="314" t="s">
        <v>134</v>
      </c>
      <c r="K34" s="310">
        <f t="shared" si="1"/>
        <v>0</v>
      </c>
      <c r="L34" s="311">
        <v>0</v>
      </c>
      <c r="M34" s="305" t="s">
        <v>198</v>
      </c>
      <c r="N34" s="305">
        <v>126</v>
      </c>
      <c r="O34" s="369">
        <v>34</v>
      </c>
      <c r="P34" s="369">
        <v>16</v>
      </c>
      <c r="Q34" s="369">
        <v>18</v>
      </c>
      <c r="R34" s="305" t="s">
        <v>20</v>
      </c>
      <c r="S34" s="305" t="s">
        <v>20</v>
      </c>
      <c r="T34" s="371" t="s">
        <v>20</v>
      </c>
    </row>
    <row r="35" spans="1:20" ht="71.25">
      <c r="A35" s="304" t="s">
        <v>131</v>
      </c>
      <c r="B35" s="313">
        <v>45128</v>
      </c>
      <c r="C35" s="314" t="s">
        <v>249</v>
      </c>
      <c r="D35" s="332">
        <v>206</v>
      </c>
      <c r="E35" s="306" t="s">
        <v>250</v>
      </c>
      <c r="F35" s="330" t="s">
        <v>251</v>
      </c>
      <c r="G35" s="308">
        <v>827547.11</v>
      </c>
      <c r="H35" s="308">
        <v>0</v>
      </c>
      <c r="I35" s="309">
        <f t="shared" si="0"/>
        <v>827547.11</v>
      </c>
      <c r="J35" s="314" t="s">
        <v>134</v>
      </c>
      <c r="K35" s="310">
        <f t="shared" si="1"/>
        <v>0</v>
      </c>
      <c r="L35" s="311">
        <v>0</v>
      </c>
      <c r="M35" s="305" t="s">
        <v>198</v>
      </c>
      <c r="N35" s="305">
        <v>254.82</v>
      </c>
      <c r="O35" s="369">
        <v>34</v>
      </c>
      <c r="P35" s="369">
        <v>16</v>
      </c>
      <c r="Q35" s="369">
        <v>18</v>
      </c>
      <c r="R35" s="305" t="s">
        <v>20</v>
      </c>
      <c r="S35" s="305" t="s">
        <v>20</v>
      </c>
      <c r="T35" s="371" t="s">
        <v>20</v>
      </c>
    </row>
    <row r="36" spans="1:20" ht="85.5">
      <c r="A36" s="304" t="s">
        <v>131</v>
      </c>
      <c r="B36" s="313">
        <v>45135</v>
      </c>
      <c r="C36" s="314" t="s">
        <v>252</v>
      </c>
      <c r="D36" s="332">
        <v>102</v>
      </c>
      <c r="E36" s="306" t="s">
        <v>253</v>
      </c>
      <c r="F36" s="330" t="s">
        <v>282</v>
      </c>
      <c r="G36" s="308">
        <v>8470288.9399999995</v>
      </c>
      <c r="H36" s="308">
        <v>0</v>
      </c>
      <c r="I36" s="309">
        <f t="shared" si="0"/>
        <v>8470288.9399999995</v>
      </c>
      <c r="J36" s="314" t="s">
        <v>134</v>
      </c>
      <c r="K36" s="310">
        <f t="shared" si="1"/>
        <v>0</v>
      </c>
      <c r="L36" s="311">
        <v>0</v>
      </c>
      <c r="M36" s="305" t="s">
        <v>254</v>
      </c>
      <c r="N36" s="305">
        <v>1</v>
      </c>
      <c r="O36" s="369">
        <v>92121</v>
      </c>
      <c r="P36" s="369">
        <v>44218</v>
      </c>
      <c r="Q36" s="369">
        <v>47903</v>
      </c>
      <c r="R36" s="305" t="s">
        <v>20</v>
      </c>
      <c r="S36" s="305" t="s">
        <v>20</v>
      </c>
      <c r="T36" s="371" t="s">
        <v>20</v>
      </c>
    </row>
    <row r="37" spans="1:20" ht="57">
      <c r="A37" s="304" t="s">
        <v>131</v>
      </c>
      <c r="B37" s="313">
        <v>45160</v>
      </c>
      <c r="C37" s="314" t="s">
        <v>283</v>
      </c>
      <c r="D37" s="332">
        <v>206</v>
      </c>
      <c r="E37" s="306" t="s">
        <v>284</v>
      </c>
      <c r="F37" s="330" t="s">
        <v>285</v>
      </c>
      <c r="G37" s="308">
        <v>2675071.46</v>
      </c>
      <c r="H37" s="308">
        <v>0</v>
      </c>
      <c r="I37" s="309">
        <f t="shared" si="0"/>
        <v>2675071.46</v>
      </c>
      <c r="J37" s="314" t="s">
        <v>134</v>
      </c>
      <c r="K37" s="310">
        <f t="shared" si="1"/>
        <v>0</v>
      </c>
      <c r="L37" s="311">
        <v>0</v>
      </c>
      <c r="M37" s="305" t="s">
        <v>198</v>
      </c>
      <c r="N37" s="305">
        <v>1064.5</v>
      </c>
      <c r="O37" s="369">
        <v>215</v>
      </c>
      <c r="P37" s="369">
        <v>103</v>
      </c>
      <c r="Q37" s="369">
        <v>112</v>
      </c>
      <c r="R37" s="305" t="s">
        <v>20</v>
      </c>
      <c r="S37" s="305" t="s">
        <v>20</v>
      </c>
      <c r="T37" s="371" t="s">
        <v>20</v>
      </c>
    </row>
    <row r="38" spans="1:20" ht="42.75">
      <c r="A38" s="375" t="s">
        <v>131</v>
      </c>
      <c r="B38" s="376">
        <v>45160</v>
      </c>
      <c r="C38" s="377" t="s">
        <v>286</v>
      </c>
      <c r="D38" s="378">
        <v>101</v>
      </c>
      <c r="E38" s="379" t="s">
        <v>287</v>
      </c>
      <c r="F38" s="380" t="s">
        <v>288</v>
      </c>
      <c r="G38" s="407">
        <v>1596990.92</v>
      </c>
      <c r="H38" s="407">
        <v>0</v>
      </c>
      <c r="I38" s="381">
        <f t="shared" si="0"/>
        <v>1596990.92</v>
      </c>
      <c r="J38" s="377" t="s">
        <v>134</v>
      </c>
      <c r="K38" s="382">
        <f t="shared" si="1"/>
        <v>0</v>
      </c>
      <c r="L38" s="383">
        <v>0</v>
      </c>
      <c r="M38" s="384" t="s">
        <v>198</v>
      </c>
      <c r="N38" s="384">
        <v>529</v>
      </c>
      <c r="O38" s="385">
        <v>215</v>
      </c>
      <c r="P38" s="385">
        <v>103</v>
      </c>
      <c r="Q38" s="385">
        <v>112</v>
      </c>
      <c r="R38" s="384" t="s">
        <v>20</v>
      </c>
      <c r="S38" s="384" t="s">
        <v>20</v>
      </c>
      <c r="T38" s="389" t="s">
        <v>20</v>
      </c>
    </row>
    <row r="39" spans="1:20" ht="42.75">
      <c r="A39" s="375" t="s">
        <v>13</v>
      </c>
      <c r="B39" s="376">
        <v>45177</v>
      </c>
      <c r="C39" s="377" t="s">
        <v>330</v>
      </c>
      <c r="D39" s="378">
        <v>1342</v>
      </c>
      <c r="E39" s="379" t="s">
        <v>331</v>
      </c>
      <c r="F39" s="380" t="s">
        <v>332</v>
      </c>
      <c r="G39" s="407">
        <v>1169725.3700000001</v>
      </c>
      <c r="H39" s="407">
        <v>0</v>
      </c>
      <c r="I39" s="381">
        <f t="shared" si="0"/>
        <v>1169725.3700000001</v>
      </c>
      <c r="J39" s="377" t="s">
        <v>134</v>
      </c>
      <c r="K39" s="382">
        <f t="shared" si="1"/>
        <v>0</v>
      </c>
      <c r="L39" s="383">
        <v>0</v>
      </c>
      <c r="M39" s="305" t="s">
        <v>148</v>
      </c>
      <c r="N39" s="384">
        <v>1</v>
      </c>
      <c r="O39" s="385">
        <v>100</v>
      </c>
      <c r="P39" s="385">
        <v>40</v>
      </c>
      <c r="Q39" s="385">
        <v>60</v>
      </c>
      <c r="R39" s="384" t="s">
        <v>20</v>
      </c>
      <c r="S39" s="384" t="s">
        <v>20</v>
      </c>
      <c r="T39" s="389" t="s">
        <v>20</v>
      </c>
    </row>
    <row r="40" spans="1:20" ht="42.75">
      <c r="A40" s="375" t="s">
        <v>13</v>
      </c>
      <c r="B40" s="376">
        <v>45177</v>
      </c>
      <c r="C40" s="377" t="s">
        <v>333</v>
      </c>
      <c r="D40" s="378">
        <v>1342</v>
      </c>
      <c r="E40" s="378">
        <v>76</v>
      </c>
      <c r="F40" s="380" t="s">
        <v>334</v>
      </c>
      <c r="G40" s="407">
        <v>2579730.44</v>
      </c>
      <c r="H40" s="407">
        <v>0</v>
      </c>
      <c r="I40" s="381">
        <f t="shared" si="0"/>
        <v>2579730.44</v>
      </c>
      <c r="J40" s="377" t="s">
        <v>134</v>
      </c>
      <c r="K40" s="382">
        <f t="shared" si="1"/>
        <v>0</v>
      </c>
      <c r="L40" s="383">
        <v>0</v>
      </c>
      <c r="M40" s="305" t="s">
        <v>148</v>
      </c>
      <c r="N40" s="384">
        <v>1</v>
      </c>
      <c r="O40" s="385">
        <v>100</v>
      </c>
      <c r="P40" s="385">
        <v>40</v>
      </c>
      <c r="Q40" s="385">
        <v>60</v>
      </c>
      <c r="R40" s="384" t="s">
        <v>20</v>
      </c>
      <c r="S40" s="384" t="s">
        <v>20</v>
      </c>
      <c r="T40" s="389" t="s">
        <v>20</v>
      </c>
    </row>
    <row r="41" spans="1:20" ht="99.75">
      <c r="A41" s="304" t="s">
        <v>131</v>
      </c>
      <c r="B41" s="313">
        <v>45168</v>
      </c>
      <c r="C41" s="377" t="s">
        <v>289</v>
      </c>
      <c r="D41" s="332">
        <v>101</v>
      </c>
      <c r="E41" s="306" t="s">
        <v>290</v>
      </c>
      <c r="F41" s="330" t="s">
        <v>291</v>
      </c>
      <c r="G41" s="308">
        <v>8923812.7200000007</v>
      </c>
      <c r="H41" s="407">
        <v>0</v>
      </c>
      <c r="I41" s="381">
        <f t="shared" si="0"/>
        <v>8923812.7200000007</v>
      </c>
      <c r="J41" s="377" t="s">
        <v>134</v>
      </c>
      <c r="K41" s="382">
        <f t="shared" si="1"/>
        <v>0</v>
      </c>
      <c r="L41" s="383">
        <v>0</v>
      </c>
      <c r="M41" s="384" t="s">
        <v>198</v>
      </c>
      <c r="N41" s="305">
        <v>1795.51</v>
      </c>
      <c r="O41" s="369">
        <v>14138</v>
      </c>
      <c r="P41" s="385">
        <v>6786</v>
      </c>
      <c r="Q41" s="385">
        <v>7352</v>
      </c>
      <c r="R41" s="384" t="s">
        <v>20</v>
      </c>
      <c r="S41" s="384" t="s">
        <v>20</v>
      </c>
      <c r="T41" s="371" t="s">
        <v>20</v>
      </c>
    </row>
    <row r="42" spans="1:20" ht="71.25">
      <c r="A42" s="304" t="s">
        <v>131</v>
      </c>
      <c r="B42" s="313">
        <v>45168</v>
      </c>
      <c r="C42" s="314" t="s">
        <v>292</v>
      </c>
      <c r="D42" s="332">
        <v>102</v>
      </c>
      <c r="E42" s="306" t="s">
        <v>293</v>
      </c>
      <c r="F42" s="330" t="s">
        <v>294</v>
      </c>
      <c r="G42" s="308">
        <v>9423113.2799999993</v>
      </c>
      <c r="H42" s="308">
        <v>0</v>
      </c>
      <c r="I42" s="309">
        <f t="shared" si="0"/>
        <v>9423113.2799999993</v>
      </c>
      <c r="J42" s="314" t="s">
        <v>134</v>
      </c>
      <c r="K42" s="310">
        <f t="shared" si="1"/>
        <v>0</v>
      </c>
      <c r="L42" s="311">
        <v>0</v>
      </c>
      <c r="M42" s="305" t="s">
        <v>254</v>
      </c>
      <c r="N42" s="305">
        <v>1</v>
      </c>
      <c r="O42" s="369">
        <v>23072</v>
      </c>
      <c r="P42" s="369">
        <v>11075</v>
      </c>
      <c r="Q42" s="369">
        <v>11997</v>
      </c>
      <c r="R42" s="305" t="s">
        <v>20</v>
      </c>
      <c r="S42" s="305" t="s">
        <v>20</v>
      </c>
      <c r="T42" s="371" t="s">
        <v>20</v>
      </c>
    </row>
    <row r="43" spans="1:20" ht="42.75">
      <c r="A43" s="304" t="s">
        <v>131</v>
      </c>
      <c r="B43" s="313">
        <v>45187</v>
      </c>
      <c r="C43" s="314" t="s">
        <v>335</v>
      </c>
      <c r="D43" s="332">
        <v>102</v>
      </c>
      <c r="E43" s="306" t="s">
        <v>336</v>
      </c>
      <c r="F43" s="330" t="s">
        <v>337</v>
      </c>
      <c r="G43" s="308">
        <v>7911497.8399999999</v>
      </c>
      <c r="H43" s="308">
        <v>0</v>
      </c>
      <c r="I43" s="309">
        <f t="shared" si="0"/>
        <v>7911497.8399999999</v>
      </c>
      <c r="J43" s="314" t="s">
        <v>134</v>
      </c>
      <c r="K43" s="310">
        <f t="shared" si="1"/>
        <v>0</v>
      </c>
      <c r="L43" s="311">
        <v>0</v>
      </c>
      <c r="M43" s="305" t="s">
        <v>254</v>
      </c>
      <c r="N43" s="305">
        <v>1</v>
      </c>
      <c r="O43" s="408">
        <v>273974</v>
      </c>
      <c r="P43" s="408">
        <v>131508</v>
      </c>
      <c r="Q43" s="408">
        <v>142466</v>
      </c>
      <c r="R43" s="305" t="s">
        <v>20</v>
      </c>
      <c r="S43" s="305" t="s">
        <v>20</v>
      </c>
      <c r="T43" s="371" t="s">
        <v>20</v>
      </c>
    </row>
    <row r="44" spans="1:20" ht="71.25">
      <c r="A44" s="304" t="s">
        <v>131</v>
      </c>
      <c r="B44" s="313">
        <v>45187</v>
      </c>
      <c r="C44" s="314" t="s">
        <v>338</v>
      </c>
      <c r="D44" s="332">
        <v>102</v>
      </c>
      <c r="E44" s="306" t="s">
        <v>339</v>
      </c>
      <c r="F44" s="330" t="s">
        <v>340</v>
      </c>
      <c r="G44" s="308">
        <v>8195443.4500000002</v>
      </c>
      <c r="H44" s="308">
        <v>0</v>
      </c>
      <c r="I44" s="309">
        <f t="shared" si="0"/>
        <v>8195443.4500000002</v>
      </c>
      <c r="J44" s="314" t="s">
        <v>134</v>
      </c>
      <c r="K44" s="310">
        <f t="shared" si="1"/>
        <v>0</v>
      </c>
      <c r="L44" s="311">
        <v>0</v>
      </c>
      <c r="M44" s="305" t="s">
        <v>254</v>
      </c>
      <c r="N44" s="305">
        <v>1</v>
      </c>
      <c r="O44" s="408">
        <v>235072</v>
      </c>
      <c r="P44" s="408">
        <v>112835</v>
      </c>
      <c r="Q44" s="408">
        <v>122237</v>
      </c>
      <c r="R44" s="305" t="s">
        <v>20</v>
      </c>
      <c r="S44" s="305" t="s">
        <v>20</v>
      </c>
      <c r="T44" s="371" t="s">
        <v>20</v>
      </c>
    </row>
    <row r="45" spans="1:20" ht="71.25">
      <c r="A45" s="304" t="s">
        <v>131</v>
      </c>
      <c r="B45" s="313">
        <v>45187</v>
      </c>
      <c r="C45" s="314" t="s">
        <v>341</v>
      </c>
      <c r="D45" s="332">
        <v>102</v>
      </c>
      <c r="E45" s="306" t="s">
        <v>342</v>
      </c>
      <c r="F45" s="330" t="s">
        <v>343</v>
      </c>
      <c r="G45" s="308">
        <v>8245115.8099999996</v>
      </c>
      <c r="H45" s="308">
        <v>0</v>
      </c>
      <c r="I45" s="309">
        <f t="shared" si="0"/>
        <v>8245115.8099999996</v>
      </c>
      <c r="J45" s="314" t="s">
        <v>134</v>
      </c>
      <c r="K45" s="310">
        <f t="shared" si="1"/>
        <v>0</v>
      </c>
      <c r="L45" s="311">
        <v>0</v>
      </c>
      <c r="M45" s="305" t="s">
        <v>254</v>
      </c>
      <c r="N45" s="305">
        <v>1</v>
      </c>
      <c r="O45" s="408">
        <v>235072</v>
      </c>
      <c r="P45" s="408">
        <v>112835</v>
      </c>
      <c r="Q45" s="408">
        <v>122237</v>
      </c>
      <c r="R45" s="305" t="s">
        <v>20</v>
      </c>
      <c r="S45" s="305" t="s">
        <v>20</v>
      </c>
      <c r="T45" s="371" t="s">
        <v>20</v>
      </c>
    </row>
    <row r="46" spans="1:20" ht="57">
      <c r="A46" s="304" t="s">
        <v>131</v>
      </c>
      <c r="B46" s="313">
        <v>45187</v>
      </c>
      <c r="C46" s="314" t="s">
        <v>344</v>
      </c>
      <c r="D46" s="332">
        <v>102</v>
      </c>
      <c r="E46" s="306" t="s">
        <v>345</v>
      </c>
      <c r="F46" s="330" t="s">
        <v>346</v>
      </c>
      <c r="G46" s="308">
        <v>9349687.2400000002</v>
      </c>
      <c r="H46" s="308">
        <v>0</v>
      </c>
      <c r="I46" s="309">
        <f t="shared" si="0"/>
        <v>9349687.2400000002</v>
      </c>
      <c r="J46" s="314" t="s">
        <v>134</v>
      </c>
      <c r="K46" s="310">
        <f t="shared" si="1"/>
        <v>0</v>
      </c>
      <c r="L46" s="311">
        <v>0</v>
      </c>
      <c r="M46" s="305" t="s">
        <v>254</v>
      </c>
      <c r="N46" s="305">
        <v>1</v>
      </c>
      <c r="O46" s="408">
        <v>263222</v>
      </c>
      <c r="P46" s="408">
        <v>128979</v>
      </c>
      <c r="Q46" s="408">
        <v>134243</v>
      </c>
      <c r="R46" s="305" t="s">
        <v>20</v>
      </c>
      <c r="S46" s="305" t="s">
        <v>20</v>
      </c>
      <c r="T46" s="371" t="s">
        <v>20</v>
      </c>
    </row>
    <row r="47" spans="1:20" ht="42.75">
      <c r="A47" s="304" t="s">
        <v>131</v>
      </c>
      <c r="B47" s="313">
        <v>45187</v>
      </c>
      <c r="C47" s="314" t="s">
        <v>347</v>
      </c>
      <c r="D47" s="332">
        <v>102</v>
      </c>
      <c r="E47" s="306" t="s">
        <v>348</v>
      </c>
      <c r="F47" s="330" t="s">
        <v>349</v>
      </c>
      <c r="G47" s="308">
        <v>9341037.4299999997</v>
      </c>
      <c r="H47" s="308">
        <v>0</v>
      </c>
      <c r="I47" s="309">
        <f t="shared" si="0"/>
        <v>9341037.4299999997</v>
      </c>
      <c r="J47" s="314" t="s">
        <v>134</v>
      </c>
      <c r="K47" s="310">
        <f t="shared" si="1"/>
        <v>0</v>
      </c>
      <c r="L47" s="311">
        <v>0</v>
      </c>
      <c r="M47" s="305" t="s">
        <v>254</v>
      </c>
      <c r="N47" s="305">
        <v>1</v>
      </c>
      <c r="O47" s="408">
        <v>263222</v>
      </c>
      <c r="P47" s="408">
        <v>128979</v>
      </c>
      <c r="Q47" s="408">
        <v>134243</v>
      </c>
      <c r="R47" s="305" t="s">
        <v>20</v>
      </c>
      <c r="S47" s="305" t="s">
        <v>20</v>
      </c>
      <c r="T47" s="371" t="s">
        <v>20</v>
      </c>
    </row>
    <row r="48" spans="1:20" ht="57">
      <c r="A48" s="304" t="s">
        <v>131</v>
      </c>
      <c r="B48" s="313">
        <v>45187</v>
      </c>
      <c r="C48" s="314" t="s">
        <v>350</v>
      </c>
      <c r="D48" s="332">
        <v>102</v>
      </c>
      <c r="E48" s="306" t="s">
        <v>351</v>
      </c>
      <c r="F48" s="330" t="s">
        <v>352</v>
      </c>
      <c r="G48" s="308">
        <v>9304840.9100000001</v>
      </c>
      <c r="H48" s="308">
        <v>0</v>
      </c>
      <c r="I48" s="309">
        <f t="shared" si="0"/>
        <v>9304840.9100000001</v>
      </c>
      <c r="J48" s="314" t="s">
        <v>134</v>
      </c>
      <c r="K48" s="310">
        <f t="shared" si="1"/>
        <v>0</v>
      </c>
      <c r="L48" s="311">
        <v>0</v>
      </c>
      <c r="M48" s="305" t="s">
        <v>254</v>
      </c>
      <c r="N48" s="305">
        <v>1</v>
      </c>
      <c r="O48" s="408">
        <v>254627</v>
      </c>
      <c r="P48" s="408">
        <v>124767</v>
      </c>
      <c r="Q48" s="408">
        <v>129860</v>
      </c>
      <c r="R48" s="305" t="s">
        <v>20</v>
      </c>
      <c r="S48" s="305" t="s">
        <v>20</v>
      </c>
      <c r="T48" s="371" t="s">
        <v>20</v>
      </c>
    </row>
    <row r="49" spans="1:20" ht="7.5" customHeight="1" thickBot="1">
      <c r="A49" s="23"/>
      <c r="B49" s="24"/>
      <c r="C49" s="25"/>
      <c r="D49" s="26"/>
      <c r="E49" s="27"/>
      <c r="F49" s="137"/>
      <c r="G49" s="28"/>
      <c r="H49" s="28"/>
      <c r="I49" s="28"/>
      <c r="J49" s="29"/>
      <c r="K49" s="30"/>
      <c r="L49" s="30"/>
      <c r="M49" s="31"/>
      <c r="N49" s="32"/>
      <c r="O49" s="32"/>
      <c r="P49" s="32"/>
      <c r="Q49" s="33"/>
      <c r="R49" s="34"/>
      <c r="S49" s="34"/>
      <c r="T49" s="35"/>
    </row>
    <row r="50" spans="1:20" ht="16.5" thickTop="1" thickBot="1">
      <c r="A50" s="476" t="s">
        <v>104</v>
      </c>
      <c r="B50" s="477"/>
      <c r="C50" s="477"/>
      <c r="D50" s="477"/>
      <c r="E50" s="477"/>
      <c r="F50" s="229" t="s">
        <v>9</v>
      </c>
      <c r="G50" s="230">
        <f>SUM(G16:G49)</f>
        <v>171383332.81999999</v>
      </c>
      <c r="H50" s="230">
        <f>SUM(H16:H49)</f>
        <v>50295196.989999995</v>
      </c>
      <c r="I50" s="230">
        <f>SUM(I16:I49)</f>
        <v>121088135.82999998</v>
      </c>
      <c r="J50" s="231"/>
      <c r="K50" s="232"/>
      <c r="L50" s="233"/>
      <c r="M50" s="234"/>
      <c r="N50" s="235"/>
      <c r="O50" s="235"/>
      <c r="P50" s="235"/>
      <c r="Q50" s="236"/>
      <c r="R50" s="236"/>
      <c r="S50" s="236"/>
    </row>
    <row r="51" spans="1:20" ht="15.75" thickTop="1">
      <c r="A51" s="476" t="s">
        <v>104</v>
      </c>
      <c r="B51" s="477"/>
      <c r="C51" s="477"/>
      <c r="D51" s="477"/>
      <c r="E51" s="477"/>
      <c r="F51" s="237"/>
      <c r="G51" s="386"/>
      <c r="H51" s="387"/>
      <c r="I51" s="388"/>
      <c r="J51" s="231"/>
      <c r="K51" s="232"/>
      <c r="L51" s="233"/>
      <c r="M51" s="234"/>
      <c r="N51" s="235"/>
      <c r="O51" s="235"/>
      <c r="P51" s="235"/>
      <c r="Q51" s="236"/>
      <c r="R51" s="236"/>
      <c r="S51" s="236"/>
    </row>
    <row r="52" spans="1:20">
      <c r="A52" s="238" t="s">
        <v>105</v>
      </c>
      <c r="B52" s="9"/>
      <c r="C52" s="9"/>
      <c r="D52" s="9"/>
      <c r="E52" s="9"/>
      <c r="F52" s="9"/>
      <c r="G52" s="239"/>
      <c r="H52" s="9"/>
      <c r="I52" s="9"/>
      <c r="J52" s="9"/>
      <c r="K52" s="9"/>
      <c r="L52" s="240"/>
      <c r="M52" s="241"/>
      <c r="N52" s="9"/>
      <c r="O52" s="9"/>
      <c r="P52" s="9"/>
      <c r="Q52" s="9"/>
      <c r="R52" s="9"/>
      <c r="S52" s="9"/>
    </row>
    <row r="53" spans="1:20">
      <c r="K53"/>
    </row>
    <row r="54" spans="1:20">
      <c r="F54" s="55"/>
      <c r="G54" s="55"/>
      <c r="H54" s="55"/>
    </row>
    <row r="55" spans="1:20">
      <c r="G55" s="55"/>
      <c r="H55" s="299"/>
    </row>
    <row r="56" spans="1:20">
      <c r="G56" s="55"/>
      <c r="H56" s="55"/>
    </row>
    <row r="57" spans="1:20">
      <c r="G57" s="55"/>
      <c r="H57" s="56"/>
    </row>
    <row r="58" spans="1:20">
      <c r="G58" s="56"/>
    </row>
  </sheetData>
  <mergeCells count="26">
    <mergeCell ref="A8:B8"/>
    <mergeCell ref="C8:D8"/>
    <mergeCell ref="A2:T2"/>
    <mergeCell ref="A3:T3"/>
    <mergeCell ref="A5:T5"/>
    <mergeCell ref="A7:B7"/>
    <mergeCell ref="C7:D7"/>
    <mergeCell ref="A4:T4"/>
    <mergeCell ref="A9:B9"/>
    <mergeCell ref="C9:D9"/>
    <mergeCell ref="A10:B10"/>
    <mergeCell ref="C10:D10"/>
    <mergeCell ref="A11:B11"/>
    <mergeCell ref="C11:D11"/>
    <mergeCell ref="A50:E50"/>
    <mergeCell ref="A51:E51"/>
    <mergeCell ref="S13:T13"/>
    <mergeCell ref="D14:D15"/>
    <mergeCell ref="F14:F15"/>
    <mergeCell ref="G14:G15"/>
    <mergeCell ref="H14:H15"/>
    <mergeCell ref="I14:I15"/>
    <mergeCell ref="M14:N14"/>
    <mergeCell ref="O14:Q14"/>
    <mergeCell ref="R14:R15"/>
    <mergeCell ref="S14:S15"/>
  </mergeCells>
  <pageMargins left="0.70866141732283472" right="0.70866141732283472" top="0.35433070866141736" bottom="0.35433070866141736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zoomScaleNormal="100" workbookViewId="0">
      <pane ySplit="1" topLeftCell="A28" activePane="bottomLeft" state="frozen"/>
      <selection pane="bottomLeft" sqref="A1:T38"/>
    </sheetView>
  </sheetViews>
  <sheetFormatPr baseColWidth="10" defaultRowHeight="15"/>
  <cols>
    <col min="1" max="1" width="10" customWidth="1"/>
    <col min="2" max="2" width="11" customWidth="1"/>
    <col min="3" max="3" width="23.85546875" customWidth="1"/>
    <col min="4" max="4" width="6.140625" customWidth="1"/>
    <col min="5" max="5" width="9.28515625" customWidth="1"/>
    <col min="6" max="6" width="30.28515625" customWidth="1"/>
    <col min="7" max="7" width="15.7109375" customWidth="1"/>
    <col min="8" max="8" width="13.5703125" customWidth="1"/>
    <col min="9" max="9" width="13.28515625" customWidth="1"/>
    <col min="10" max="10" width="7.5703125" bestFit="1" customWidth="1"/>
    <col min="11" max="11" width="7.85546875" style="10" customWidth="1"/>
    <col min="12" max="12" width="7.7109375" style="10" bestFit="1" customWidth="1"/>
    <col min="13" max="13" width="8.28515625" customWidth="1"/>
    <col min="14" max="14" width="7.85546875" customWidth="1"/>
    <col min="15" max="15" width="8.42578125" bestFit="1" customWidth="1"/>
    <col min="16" max="16" width="9.140625" customWidth="1"/>
    <col min="17" max="17" width="8.7109375" style="5" customWidth="1"/>
    <col min="18" max="18" width="11.140625" customWidth="1"/>
    <col min="200" max="200" width="11.5703125" customWidth="1"/>
    <col min="202" max="202" width="12.42578125" customWidth="1"/>
    <col min="203" max="203" width="12" customWidth="1"/>
    <col min="204" max="204" width="28.85546875" customWidth="1"/>
    <col min="206" max="207" width="0" hidden="1" customWidth="1"/>
    <col min="208" max="208" width="14.5703125" customWidth="1"/>
    <col min="209" max="210" width="0" hidden="1" customWidth="1"/>
    <col min="212" max="213" width="0" hidden="1" customWidth="1"/>
    <col min="223" max="223" width="0" hidden="1" customWidth="1"/>
    <col min="456" max="456" width="11.5703125" customWidth="1"/>
    <col min="458" max="458" width="12.42578125" customWidth="1"/>
    <col min="459" max="459" width="12" customWidth="1"/>
    <col min="460" max="460" width="28.85546875" customWidth="1"/>
    <col min="462" max="463" width="0" hidden="1" customWidth="1"/>
    <col min="464" max="464" width="14.5703125" customWidth="1"/>
    <col min="465" max="466" width="0" hidden="1" customWidth="1"/>
    <col min="468" max="469" width="0" hidden="1" customWidth="1"/>
    <col min="479" max="479" width="0" hidden="1" customWidth="1"/>
    <col min="712" max="712" width="11.5703125" customWidth="1"/>
    <col min="714" max="714" width="12.42578125" customWidth="1"/>
    <col min="715" max="715" width="12" customWidth="1"/>
    <col min="716" max="716" width="28.85546875" customWidth="1"/>
    <col min="718" max="719" width="0" hidden="1" customWidth="1"/>
    <col min="720" max="720" width="14.5703125" customWidth="1"/>
    <col min="721" max="722" width="0" hidden="1" customWidth="1"/>
    <col min="724" max="725" width="0" hidden="1" customWidth="1"/>
    <col min="735" max="735" width="0" hidden="1" customWidth="1"/>
    <col min="968" max="968" width="11.5703125" customWidth="1"/>
    <col min="970" max="970" width="12.42578125" customWidth="1"/>
    <col min="971" max="971" width="12" customWidth="1"/>
    <col min="972" max="972" width="28.85546875" customWidth="1"/>
    <col min="974" max="975" width="0" hidden="1" customWidth="1"/>
    <col min="976" max="976" width="14.5703125" customWidth="1"/>
    <col min="977" max="978" width="0" hidden="1" customWidth="1"/>
    <col min="980" max="981" width="0" hidden="1" customWidth="1"/>
    <col min="991" max="991" width="0" hidden="1" customWidth="1"/>
    <col min="1224" max="1224" width="11.5703125" customWidth="1"/>
    <col min="1226" max="1226" width="12.42578125" customWidth="1"/>
    <col min="1227" max="1227" width="12" customWidth="1"/>
    <col min="1228" max="1228" width="28.85546875" customWidth="1"/>
    <col min="1230" max="1231" width="0" hidden="1" customWidth="1"/>
    <col min="1232" max="1232" width="14.5703125" customWidth="1"/>
    <col min="1233" max="1234" width="0" hidden="1" customWidth="1"/>
    <col min="1236" max="1237" width="0" hidden="1" customWidth="1"/>
    <col min="1247" max="1247" width="0" hidden="1" customWidth="1"/>
    <col min="1480" max="1480" width="11.5703125" customWidth="1"/>
    <col min="1482" max="1482" width="12.42578125" customWidth="1"/>
    <col min="1483" max="1483" width="12" customWidth="1"/>
    <col min="1484" max="1484" width="28.85546875" customWidth="1"/>
    <col min="1486" max="1487" width="0" hidden="1" customWidth="1"/>
    <col min="1488" max="1488" width="14.5703125" customWidth="1"/>
    <col min="1489" max="1490" width="0" hidden="1" customWidth="1"/>
    <col min="1492" max="1493" width="0" hidden="1" customWidth="1"/>
    <col min="1503" max="1503" width="0" hidden="1" customWidth="1"/>
    <col min="1736" max="1736" width="11.5703125" customWidth="1"/>
    <col min="1738" max="1738" width="12.42578125" customWidth="1"/>
    <col min="1739" max="1739" width="12" customWidth="1"/>
    <col min="1740" max="1740" width="28.85546875" customWidth="1"/>
    <col min="1742" max="1743" width="0" hidden="1" customWidth="1"/>
    <col min="1744" max="1744" width="14.5703125" customWidth="1"/>
    <col min="1745" max="1746" width="0" hidden="1" customWidth="1"/>
    <col min="1748" max="1749" width="0" hidden="1" customWidth="1"/>
    <col min="1759" max="1759" width="0" hidden="1" customWidth="1"/>
    <col min="1992" max="1992" width="11.5703125" customWidth="1"/>
    <col min="1994" max="1994" width="12.42578125" customWidth="1"/>
    <col min="1995" max="1995" width="12" customWidth="1"/>
    <col min="1996" max="1996" width="28.85546875" customWidth="1"/>
    <col min="1998" max="1999" width="0" hidden="1" customWidth="1"/>
    <col min="2000" max="2000" width="14.5703125" customWidth="1"/>
    <col min="2001" max="2002" width="0" hidden="1" customWidth="1"/>
    <col min="2004" max="2005" width="0" hidden="1" customWidth="1"/>
    <col min="2015" max="2015" width="0" hidden="1" customWidth="1"/>
    <col min="2248" max="2248" width="11.5703125" customWidth="1"/>
    <col min="2250" max="2250" width="12.42578125" customWidth="1"/>
    <col min="2251" max="2251" width="12" customWidth="1"/>
    <col min="2252" max="2252" width="28.85546875" customWidth="1"/>
    <col min="2254" max="2255" width="0" hidden="1" customWidth="1"/>
    <col min="2256" max="2256" width="14.5703125" customWidth="1"/>
    <col min="2257" max="2258" width="0" hidden="1" customWidth="1"/>
    <col min="2260" max="2261" width="0" hidden="1" customWidth="1"/>
    <col min="2271" max="2271" width="0" hidden="1" customWidth="1"/>
    <col min="2504" max="2504" width="11.5703125" customWidth="1"/>
    <col min="2506" max="2506" width="12.42578125" customWidth="1"/>
    <col min="2507" max="2507" width="12" customWidth="1"/>
    <col min="2508" max="2508" width="28.85546875" customWidth="1"/>
    <col min="2510" max="2511" width="0" hidden="1" customWidth="1"/>
    <col min="2512" max="2512" width="14.5703125" customWidth="1"/>
    <col min="2513" max="2514" width="0" hidden="1" customWidth="1"/>
    <col min="2516" max="2517" width="0" hidden="1" customWidth="1"/>
    <col min="2527" max="2527" width="0" hidden="1" customWidth="1"/>
    <col min="2760" max="2760" width="11.5703125" customWidth="1"/>
    <col min="2762" max="2762" width="12.42578125" customWidth="1"/>
    <col min="2763" max="2763" width="12" customWidth="1"/>
    <col min="2764" max="2764" width="28.85546875" customWidth="1"/>
    <col min="2766" max="2767" width="0" hidden="1" customWidth="1"/>
    <col min="2768" max="2768" width="14.5703125" customWidth="1"/>
    <col min="2769" max="2770" width="0" hidden="1" customWidth="1"/>
    <col min="2772" max="2773" width="0" hidden="1" customWidth="1"/>
    <col min="2783" max="2783" width="0" hidden="1" customWidth="1"/>
    <col min="3016" max="3016" width="11.5703125" customWidth="1"/>
    <col min="3018" max="3018" width="12.42578125" customWidth="1"/>
    <col min="3019" max="3019" width="12" customWidth="1"/>
    <col min="3020" max="3020" width="28.85546875" customWidth="1"/>
    <col min="3022" max="3023" width="0" hidden="1" customWidth="1"/>
    <col min="3024" max="3024" width="14.5703125" customWidth="1"/>
    <col min="3025" max="3026" width="0" hidden="1" customWidth="1"/>
    <col min="3028" max="3029" width="0" hidden="1" customWidth="1"/>
    <col min="3039" max="3039" width="0" hidden="1" customWidth="1"/>
    <col min="3272" max="3272" width="11.5703125" customWidth="1"/>
    <col min="3274" max="3274" width="12.42578125" customWidth="1"/>
    <col min="3275" max="3275" width="12" customWidth="1"/>
    <col min="3276" max="3276" width="28.85546875" customWidth="1"/>
    <col min="3278" max="3279" width="0" hidden="1" customWidth="1"/>
    <col min="3280" max="3280" width="14.5703125" customWidth="1"/>
    <col min="3281" max="3282" width="0" hidden="1" customWidth="1"/>
    <col min="3284" max="3285" width="0" hidden="1" customWidth="1"/>
    <col min="3295" max="3295" width="0" hidden="1" customWidth="1"/>
    <col min="3528" max="3528" width="11.5703125" customWidth="1"/>
    <col min="3530" max="3530" width="12.42578125" customWidth="1"/>
    <col min="3531" max="3531" width="12" customWidth="1"/>
    <col min="3532" max="3532" width="28.85546875" customWidth="1"/>
    <col min="3534" max="3535" width="0" hidden="1" customWidth="1"/>
    <col min="3536" max="3536" width="14.5703125" customWidth="1"/>
    <col min="3537" max="3538" width="0" hidden="1" customWidth="1"/>
    <col min="3540" max="3541" width="0" hidden="1" customWidth="1"/>
    <col min="3551" max="3551" width="0" hidden="1" customWidth="1"/>
    <col min="3784" max="3784" width="11.5703125" customWidth="1"/>
    <col min="3786" max="3786" width="12.42578125" customWidth="1"/>
    <col min="3787" max="3787" width="12" customWidth="1"/>
    <col min="3788" max="3788" width="28.85546875" customWidth="1"/>
    <col min="3790" max="3791" width="0" hidden="1" customWidth="1"/>
    <col min="3792" max="3792" width="14.5703125" customWidth="1"/>
    <col min="3793" max="3794" width="0" hidden="1" customWidth="1"/>
    <col min="3796" max="3797" width="0" hidden="1" customWidth="1"/>
    <col min="3807" max="3807" width="0" hidden="1" customWidth="1"/>
    <col min="4040" max="4040" width="11.5703125" customWidth="1"/>
    <col min="4042" max="4042" width="12.42578125" customWidth="1"/>
    <col min="4043" max="4043" width="12" customWidth="1"/>
    <col min="4044" max="4044" width="28.85546875" customWidth="1"/>
    <col min="4046" max="4047" width="0" hidden="1" customWidth="1"/>
    <col min="4048" max="4048" width="14.5703125" customWidth="1"/>
    <col min="4049" max="4050" width="0" hidden="1" customWidth="1"/>
    <col min="4052" max="4053" width="0" hidden="1" customWidth="1"/>
    <col min="4063" max="4063" width="0" hidden="1" customWidth="1"/>
    <col min="4296" max="4296" width="11.5703125" customWidth="1"/>
    <col min="4298" max="4298" width="12.42578125" customWidth="1"/>
    <col min="4299" max="4299" width="12" customWidth="1"/>
    <col min="4300" max="4300" width="28.85546875" customWidth="1"/>
    <col min="4302" max="4303" width="0" hidden="1" customWidth="1"/>
    <col min="4304" max="4304" width="14.5703125" customWidth="1"/>
    <col min="4305" max="4306" width="0" hidden="1" customWidth="1"/>
    <col min="4308" max="4309" width="0" hidden="1" customWidth="1"/>
    <col min="4319" max="4319" width="0" hidden="1" customWidth="1"/>
    <col min="4552" max="4552" width="11.5703125" customWidth="1"/>
    <col min="4554" max="4554" width="12.42578125" customWidth="1"/>
    <col min="4555" max="4555" width="12" customWidth="1"/>
    <col min="4556" max="4556" width="28.85546875" customWidth="1"/>
    <col min="4558" max="4559" width="0" hidden="1" customWidth="1"/>
    <col min="4560" max="4560" width="14.5703125" customWidth="1"/>
    <col min="4561" max="4562" width="0" hidden="1" customWidth="1"/>
    <col min="4564" max="4565" width="0" hidden="1" customWidth="1"/>
    <col min="4575" max="4575" width="0" hidden="1" customWidth="1"/>
    <col min="4808" max="4808" width="11.5703125" customWidth="1"/>
    <col min="4810" max="4810" width="12.42578125" customWidth="1"/>
    <col min="4811" max="4811" width="12" customWidth="1"/>
    <col min="4812" max="4812" width="28.85546875" customWidth="1"/>
    <col min="4814" max="4815" width="0" hidden="1" customWidth="1"/>
    <col min="4816" max="4816" width="14.5703125" customWidth="1"/>
    <col min="4817" max="4818" width="0" hidden="1" customWidth="1"/>
    <col min="4820" max="4821" width="0" hidden="1" customWidth="1"/>
    <col min="4831" max="4831" width="0" hidden="1" customWidth="1"/>
    <col min="5064" max="5064" width="11.5703125" customWidth="1"/>
    <col min="5066" max="5066" width="12.42578125" customWidth="1"/>
    <col min="5067" max="5067" width="12" customWidth="1"/>
    <col min="5068" max="5068" width="28.85546875" customWidth="1"/>
    <col min="5070" max="5071" width="0" hidden="1" customWidth="1"/>
    <col min="5072" max="5072" width="14.5703125" customWidth="1"/>
    <col min="5073" max="5074" width="0" hidden="1" customWidth="1"/>
    <col min="5076" max="5077" width="0" hidden="1" customWidth="1"/>
    <col min="5087" max="5087" width="0" hidden="1" customWidth="1"/>
    <col min="5320" max="5320" width="11.5703125" customWidth="1"/>
    <col min="5322" max="5322" width="12.42578125" customWidth="1"/>
    <col min="5323" max="5323" width="12" customWidth="1"/>
    <col min="5324" max="5324" width="28.85546875" customWidth="1"/>
    <col min="5326" max="5327" width="0" hidden="1" customWidth="1"/>
    <col min="5328" max="5328" width="14.5703125" customWidth="1"/>
    <col min="5329" max="5330" width="0" hidden="1" customWidth="1"/>
    <col min="5332" max="5333" width="0" hidden="1" customWidth="1"/>
    <col min="5343" max="5343" width="0" hidden="1" customWidth="1"/>
    <col min="5576" max="5576" width="11.5703125" customWidth="1"/>
    <col min="5578" max="5578" width="12.42578125" customWidth="1"/>
    <col min="5579" max="5579" width="12" customWidth="1"/>
    <col min="5580" max="5580" width="28.85546875" customWidth="1"/>
    <col min="5582" max="5583" width="0" hidden="1" customWidth="1"/>
    <col min="5584" max="5584" width="14.5703125" customWidth="1"/>
    <col min="5585" max="5586" width="0" hidden="1" customWidth="1"/>
    <col min="5588" max="5589" width="0" hidden="1" customWidth="1"/>
    <col min="5599" max="5599" width="0" hidden="1" customWidth="1"/>
    <col min="5832" max="5832" width="11.5703125" customWidth="1"/>
    <col min="5834" max="5834" width="12.42578125" customWidth="1"/>
    <col min="5835" max="5835" width="12" customWidth="1"/>
    <col min="5836" max="5836" width="28.85546875" customWidth="1"/>
    <col min="5838" max="5839" width="0" hidden="1" customWidth="1"/>
    <col min="5840" max="5840" width="14.5703125" customWidth="1"/>
    <col min="5841" max="5842" width="0" hidden="1" customWidth="1"/>
    <col min="5844" max="5845" width="0" hidden="1" customWidth="1"/>
    <col min="5855" max="5855" width="0" hidden="1" customWidth="1"/>
    <col min="6088" max="6088" width="11.5703125" customWidth="1"/>
    <col min="6090" max="6090" width="12.42578125" customWidth="1"/>
    <col min="6091" max="6091" width="12" customWidth="1"/>
    <col min="6092" max="6092" width="28.85546875" customWidth="1"/>
    <col min="6094" max="6095" width="0" hidden="1" customWidth="1"/>
    <col min="6096" max="6096" width="14.5703125" customWidth="1"/>
    <col min="6097" max="6098" width="0" hidden="1" customWidth="1"/>
    <col min="6100" max="6101" width="0" hidden="1" customWidth="1"/>
    <col min="6111" max="6111" width="0" hidden="1" customWidth="1"/>
    <col min="6344" max="6344" width="11.5703125" customWidth="1"/>
    <col min="6346" max="6346" width="12.42578125" customWidth="1"/>
    <col min="6347" max="6347" width="12" customWidth="1"/>
    <col min="6348" max="6348" width="28.85546875" customWidth="1"/>
    <col min="6350" max="6351" width="0" hidden="1" customWidth="1"/>
    <col min="6352" max="6352" width="14.5703125" customWidth="1"/>
    <col min="6353" max="6354" width="0" hidden="1" customWidth="1"/>
    <col min="6356" max="6357" width="0" hidden="1" customWidth="1"/>
    <col min="6367" max="6367" width="0" hidden="1" customWidth="1"/>
    <col min="6600" max="6600" width="11.5703125" customWidth="1"/>
    <col min="6602" max="6602" width="12.42578125" customWidth="1"/>
    <col min="6603" max="6603" width="12" customWidth="1"/>
    <col min="6604" max="6604" width="28.85546875" customWidth="1"/>
    <col min="6606" max="6607" width="0" hidden="1" customWidth="1"/>
    <col min="6608" max="6608" width="14.5703125" customWidth="1"/>
    <col min="6609" max="6610" width="0" hidden="1" customWidth="1"/>
    <col min="6612" max="6613" width="0" hidden="1" customWidth="1"/>
    <col min="6623" max="6623" width="0" hidden="1" customWidth="1"/>
    <col min="6856" max="6856" width="11.5703125" customWidth="1"/>
    <col min="6858" max="6858" width="12.42578125" customWidth="1"/>
    <col min="6859" max="6859" width="12" customWidth="1"/>
    <col min="6860" max="6860" width="28.85546875" customWidth="1"/>
    <col min="6862" max="6863" width="0" hidden="1" customWidth="1"/>
    <col min="6864" max="6864" width="14.5703125" customWidth="1"/>
    <col min="6865" max="6866" width="0" hidden="1" customWidth="1"/>
    <col min="6868" max="6869" width="0" hidden="1" customWidth="1"/>
    <col min="6879" max="6879" width="0" hidden="1" customWidth="1"/>
    <col min="7112" max="7112" width="11.5703125" customWidth="1"/>
    <col min="7114" max="7114" width="12.42578125" customWidth="1"/>
    <col min="7115" max="7115" width="12" customWidth="1"/>
    <col min="7116" max="7116" width="28.85546875" customWidth="1"/>
    <col min="7118" max="7119" width="0" hidden="1" customWidth="1"/>
    <col min="7120" max="7120" width="14.5703125" customWidth="1"/>
    <col min="7121" max="7122" width="0" hidden="1" customWidth="1"/>
    <col min="7124" max="7125" width="0" hidden="1" customWidth="1"/>
    <col min="7135" max="7135" width="0" hidden="1" customWidth="1"/>
    <col min="7368" max="7368" width="11.5703125" customWidth="1"/>
    <col min="7370" max="7370" width="12.42578125" customWidth="1"/>
    <col min="7371" max="7371" width="12" customWidth="1"/>
    <col min="7372" max="7372" width="28.85546875" customWidth="1"/>
    <col min="7374" max="7375" width="0" hidden="1" customWidth="1"/>
    <col min="7376" max="7376" width="14.5703125" customWidth="1"/>
    <col min="7377" max="7378" width="0" hidden="1" customWidth="1"/>
    <col min="7380" max="7381" width="0" hidden="1" customWidth="1"/>
    <col min="7391" max="7391" width="0" hidden="1" customWidth="1"/>
    <col min="7624" max="7624" width="11.5703125" customWidth="1"/>
    <col min="7626" max="7626" width="12.42578125" customWidth="1"/>
    <col min="7627" max="7627" width="12" customWidth="1"/>
    <col min="7628" max="7628" width="28.85546875" customWidth="1"/>
    <col min="7630" max="7631" width="0" hidden="1" customWidth="1"/>
    <col min="7632" max="7632" width="14.5703125" customWidth="1"/>
    <col min="7633" max="7634" width="0" hidden="1" customWidth="1"/>
    <col min="7636" max="7637" width="0" hidden="1" customWidth="1"/>
    <col min="7647" max="7647" width="0" hidden="1" customWidth="1"/>
    <col min="7880" max="7880" width="11.5703125" customWidth="1"/>
    <col min="7882" max="7882" width="12.42578125" customWidth="1"/>
    <col min="7883" max="7883" width="12" customWidth="1"/>
    <col min="7884" max="7884" width="28.85546875" customWidth="1"/>
    <col min="7886" max="7887" width="0" hidden="1" customWidth="1"/>
    <col min="7888" max="7888" width="14.5703125" customWidth="1"/>
    <col min="7889" max="7890" width="0" hidden="1" customWidth="1"/>
    <col min="7892" max="7893" width="0" hidden="1" customWidth="1"/>
    <col min="7903" max="7903" width="0" hidden="1" customWidth="1"/>
    <col min="8136" max="8136" width="11.5703125" customWidth="1"/>
    <col min="8138" max="8138" width="12.42578125" customWidth="1"/>
    <col min="8139" max="8139" width="12" customWidth="1"/>
    <col min="8140" max="8140" width="28.85546875" customWidth="1"/>
    <col min="8142" max="8143" width="0" hidden="1" customWidth="1"/>
    <col min="8144" max="8144" width="14.5703125" customWidth="1"/>
    <col min="8145" max="8146" width="0" hidden="1" customWidth="1"/>
    <col min="8148" max="8149" width="0" hidden="1" customWidth="1"/>
    <col min="8159" max="8159" width="0" hidden="1" customWidth="1"/>
    <col min="8392" max="8392" width="11.5703125" customWidth="1"/>
    <col min="8394" max="8394" width="12.42578125" customWidth="1"/>
    <col min="8395" max="8395" width="12" customWidth="1"/>
    <col min="8396" max="8396" width="28.85546875" customWidth="1"/>
    <col min="8398" max="8399" width="0" hidden="1" customWidth="1"/>
    <col min="8400" max="8400" width="14.5703125" customWidth="1"/>
    <col min="8401" max="8402" width="0" hidden="1" customWidth="1"/>
    <col min="8404" max="8405" width="0" hidden="1" customWidth="1"/>
    <col min="8415" max="8415" width="0" hidden="1" customWidth="1"/>
    <col min="8648" max="8648" width="11.5703125" customWidth="1"/>
    <col min="8650" max="8650" width="12.42578125" customWidth="1"/>
    <col min="8651" max="8651" width="12" customWidth="1"/>
    <col min="8652" max="8652" width="28.85546875" customWidth="1"/>
    <col min="8654" max="8655" width="0" hidden="1" customWidth="1"/>
    <col min="8656" max="8656" width="14.5703125" customWidth="1"/>
    <col min="8657" max="8658" width="0" hidden="1" customWidth="1"/>
    <col min="8660" max="8661" width="0" hidden="1" customWidth="1"/>
    <col min="8671" max="8671" width="0" hidden="1" customWidth="1"/>
    <col min="8904" max="8904" width="11.5703125" customWidth="1"/>
    <col min="8906" max="8906" width="12.42578125" customWidth="1"/>
    <col min="8907" max="8907" width="12" customWidth="1"/>
    <col min="8908" max="8908" width="28.85546875" customWidth="1"/>
    <col min="8910" max="8911" width="0" hidden="1" customWidth="1"/>
    <col min="8912" max="8912" width="14.5703125" customWidth="1"/>
    <col min="8913" max="8914" width="0" hidden="1" customWidth="1"/>
    <col min="8916" max="8917" width="0" hidden="1" customWidth="1"/>
    <col min="8927" max="8927" width="0" hidden="1" customWidth="1"/>
    <col min="9160" max="9160" width="11.5703125" customWidth="1"/>
    <col min="9162" max="9162" width="12.42578125" customWidth="1"/>
    <col min="9163" max="9163" width="12" customWidth="1"/>
    <col min="9164" max="9164" width="28.85546875" customWidth="1"/>
    <col min="9166" max="9167" width="0" hidden="1" customWidth="1"/>
    <col min="9168" max="9168" width="14.5703125" customWidth="1"/>
    <col min="9169" max="9170" width="0" hidden="1" customWidth="1"/>
    <col min="9172" max="9173" width="0" hidden="1" customWidth="1"/>
    <col min="9183" max="9183" width="0" hidden="1" customWidth="1"/>
    <col min="9416" max="9416" width="11.5703125" customWidth="1"/>
    <col min="9418" max="9418" width="12.42578125" customWidth="1"/>
    <col min="9419" max="9419" width="12" customWidth="1"/>
    <col min="9420" max="9420" width="28.85546875" customWidth="1"/>
    <col min="9422" max="9423" width="0" hidden="1" customWidth="1"/>
    <col min="9424" max="9424" width="14.5703125" customWidth="1"/>
    <col min="9425" max="9426" width="0" hidden="1" customWidth="1"/>
    <col min="9428" max="9429" width="0" hidden="1" customWidth="1"/>
    <col min="9439" max="9439" width="0" hidden="1" customWidth="1"/>
    <col min="9672" max="9672" width="11.5703125" customWidth="1"/>
    <col min="9674" max="9674" width="12.42578125" customWidth="1"/>
    <col min="9675" max="9675" width="12" customWidth="1"/>
    <col min="9676" max="9676" width="28.85546875" customWidth="1"/>
    <col min="9678" max="9679" width="0" hidden="1" customWidth="1"/>
    <col min="9680" max="9680" width="14.5703125" customWidth="1"/>
    <col min="9681" max="9682" width="0" hidden="1" customWidth="1"/>
    <col min="9684" max="9685" width="0" hidden="1" customWidth="1"/>
    <col min="9695" max="9695" width="0" hidden="1" customWidth="1"/>
    <col min="9928" max="9928" width="11.5703125" customWidth="1"/>
    <col min="9930" max="9930" width="12.42578125" customWidth="1"/>
    <col min="9931" max="9931" width="12" customWidth="1"/>
    <col min="9932" max="9932" width="28.85546875" customWidth="1"/>
    <col min="9934" max="9935" width="0" hidden="1" customWidth="1"/>
    <col min="9936" max="9936" width="14.5703125" customWidth="1"/>
    <col min="9937" max="9938" width="0" hidden="1" customWidth="1"/>
    <col min="9940" max="9941" width="0" hidden="1" customWidth="1"/>
    <col min="9951" max="9951" width="0" hidden="1" customWidth="1"/>
    <col min="10184" max="10184" width="11.5703125" customWidth="1"/>
    <col min="10186" max="10186" width="12.42578125" customWidth="1"/>
    <col min="10187" max="10187" width="12" customWidth="1"/>
    <col min="10188" max="10188" width="28.85546875" customWidth="1"/>
    <col min="10190" max="10191" width="0" hidden="1" customWidth="1"/>
    <col min="10192" max="10192" width="14.5703125" customWidth="1"/>
    <col min="10193" max="10194" width="0" hidden="1" customWidth="1"/>
    <col min="10196" max="10197" width="0" hidden="1" customWidth="1"/>
    <col min="10207" max="10207" width="0" hidden="1" customWidth="1"/>
    <col min="10440" max="10440" width="11.5703125" customWidth="1"/>
    <col min="10442" max="10442" width="12.42578125" customWidth="1"/>
    <col min="10443" max="10443" width="12" customWidth="1"/>
    <col min="10444" max="10444" width="28.85546875" customWidth="1"/>
    <col min="10446" max="10447" width="0" hidden="1" customWidth="1"/>
    <col min="10448" max="10448" width="14.5703125" customWidth="1"/>
    <col min="10449" max="10450" width="0" hidden="1" customWidth="1"/>
    <col min="10452" max="10453" width="0" hidden="1" customWidth="1"/>
    <col min="10463" max="10463" width="0" hidden="1" customWidth="1"/>
    <col min="10696" max="10696" width="11.5703125" customWidth="1"/>
    <col min="10698" max="10698" width="12.42578125" customWidth="1"/>
    <col min="10699" max="10699" width="12" customWidth="1"/>
    <col min="10700" max="10700" width="28.85546875" customWidth="1"/>
    <col min="10702" max="10703" width="0" hidden="1" customWidth="1"/>
    <col min="10704" max="10704" width="14.5703125" customWidth="1"/>
    <col min="10705" max="10706" width="0" hidden="1" customWidth="1"/>
    <col min="10708" max="10709" width="0" hidden="1" customWidth="1"/>
    <col min="10719" max="10719" width="0" hidden="1" customWidth="1"/>
    <col min="10952" max="10952" width="11.5703125" customWidth="1"/>
    <col min="10954" max="10954" width="12.42578125" customWidth="1"/>
    <col min="10955" max="10955" width="12" customWidth="1"/>
    <col min="10956" max="10956" width="28.85546875" customWidth="1"/>
    <col min="10958" max="10959" width="0" hidden="1" customWidth="1"/>
    <col min="10960" max="10960" width="14.5703125" customWidth="1"/>
    <col min="10961" max="10962" width="0" hidden="1" customWidth="1"/>
    <col min="10964" max="10965" width="0" hidden="1" customWidth="1"/>
    <col min="10975" max="10975" width="0" hidden="1" customWidth="1"/>
    <col min="11208" max="11208" width="11.5703125" customWidth="1"/>
    <col min="11210" max="11210" width="12.42578125" customWidth="1"/>
    <col min="11211" max="11211" width="12" customWidth="1"/>
    <col min="11212" max="11212" width="28.85546875" customWidth="1"/>
    <col min="11214" max="11215" width="0" hidden="1" customWidth="1"/>
    <col min="11216" max="11216" width="14.5703125" customWidth="1"/>
    <col min="11217" max="11218" width="0" hidden="1" customWidth="1"/>
    <col min="11220" max="11221" width="0" hidden="1" customWidth="1"/>
    <col min="11231" max="11231" width="0" hidden="1" customWidth="1"/>
    <col min="11464" max="11464" width="11.5703125" customWidth="1"/>
    <col min="11466" max="11466" width="12.42578125" customWidth="1"/>
    <col min="11467" max="11467" width="12" customWidth="1"/>
    <col min="11468" max="11468" width="28.85546875" customWidth="1"/>
    <col min="11470" max="11471" width="0" hidden="1" customWidth="1"/>
    <col min="11472" max="11472" width="14.5703125" customWidth="1"/>
    <col min="11473" max="11474" width="0" hidden="1" customWidth="1"/>
    <col min="11476" max="11477" width="0" hidden="1" customWidth="1"/>
    <col min="11487" max="11487" width="0" hidden="1" customWidth="1"/>
    <col min="11720" max="11720" width="11.5703125" customWidth="1"/>
    <col min="11722" max="11722" width="12.42578125" customWidth="1"/>
    <col min="11723" max="11723" width="12" customWidth="1"/>
    <col min="11724" max="11724" width="28.85546875" customWidth="1"/>
    <col min="11726" max="11727" width="0" hidden="1" customWidth="1"/>
    <col min="11728" max="11728" width="14.5703125" customWidth="1"/>
    <col min="11729" max="11730" width="0" hidden="1" customWidth="1"/>
    <col min="11732" max="11733" width="0" hidden="1" customWidth="1"/>
    <col min="11743" max="11743" width="0" hidden="1" customWidth="1"/>
    <col min="11976" max="11976" width="11.5703125" customWidth="1"/>
    <col min="11978" max="11978" width="12.42578125" customWidth="1"/>
    <col min="11979" max="11979" width="12" customWidth="1"/>
    <col min="11980" max="11980" width="28.85546875" customWidth="1"/>
    <col min="11982" max="11983" width="0" hidden="1" customWidth="1"/>
    <col min="11984" max="11984" width="14.5703125" customWidth="1"/>
    <col min="11985" max="11986" width="0" hidden="1" customWidth="1"/>
    <col min="11988" max="11989" width="0" hidden="1" customWidth="1"/>
    <col min="11999" max="11999" width="0" hidden="1" customWidth="1"/>
    <col min="12232" max="12232" width="11.5703125" customWidth="1"/>
    <col min="12234" max="12234" width="12.42578125" customWidth="1"/>
    <col min="12235" max="12235" width="12" customWidth="1"/>
    <col min="12236" max="12236" width="28.85546875" customWidth="1"/>
    <col min="12238" max="12239" width="0" hidden="1" customWidth="1"/>
    <col min="12240" max="12240" width="14.5703125" customWidth="1"/>
    <col min="12241" max="12242" width="0" hidden="1" customWidth="1"/>
    <col min="12244" max="12245" width="0" hidden="1" customWidth="1"/>
    <col min="12255" max="12255" width="0" hidden="1" customWidth="1"/>
    <col min="12488" max="12488" width="11.5703125" customWidth="1"/>
    <col min="12490" max="12490" width="12.42578125" customWidth="1"/>
    <col min="12491" max="12491" width="12" customWidth="1"/>
    <col min="12492" max="12492" width="28.85546875" customWidth="1"/>
    <col min="12494" max="12495" width="0" hidden="1" customWidth="1"/>
    <col min="12496" max="12496" width="14.5703125" customWidth="1"/>
    <col min="12497" max="12498" width="0" hidden="1" customWidth="1"/>
    <col min="12500" max="12501" width="0" hidden="1" customWidth="1"/>
    <col min="12511" max="12511" width="0" hidden="1" customWidth="1"/>
    <col min="12744" max="12744" width="11.5703125" customWidth="1"/>
    <col min="12746" max="12746" width="12.42578125" customWidth="1"/>
    <col min="12747" max="12747" width="12" customWidth="1"/>
    <col min="12748" max="12748" width="28.85546875" customWidth="1"/>
    <col min="12750" max="12751" width="0" hidden="1" customWidth="1"/>
    <col min="12752" max="12752" width="14.5703125" customWidth="1"/>
    <col min="12753" max="12754" width="0" hidden="1" customWidth="1"/>
    <col min="12756" max="12757" width="0" hidden="1" customWidth="1"/>
    <col min="12767" max="12767" width="0" hidden="1" customWidth="1"/>
    <col min="13000" max="13000" width="11.5703125" customWidth="1"/>
    <col min="13002" max="13002" width="12.42578125" customWidth="1"/>
    <col min="13003" max="13003" width="12" customWidth="1"/>
    <col min="13004" max="13004" width="28.85546875" customWidth="1"/>
    <col min="13006" max="13007" width="0" hidden="1" customWidth="1"/>
    <col min="13008" max="13008" width="14.5703125" customWidth="1"/>
    <col min="13009" max="13010" width="0" hidden="1" customWidth="1"/>
    <col min="13012" max="13013" width="0" hidden="1" customWidth="1"/>
    <col min="13023" max="13023" width="0" hidden="1" customWidth="1"/>
    <col min="13256" max="13256" width="11.5703125" customWidth="1"/>
    <col min="13258" max="13258" width="12.42578125" customWidth="1"/>
    <col min="13259" max="13259" width="12" customWidth="1"/>
    <col min="13260" max="13260" width="28.85546875" customWidth="1"/>
    <col min="13262" max="13263" width="0" hidden="1" customWidth="1"/>
    <col min="13264" max="13264" width="14.5703125" customWidth="1"/>
    <col min="13265" max="13266" width="0" hidden="1" customWidth="1"/>
    <col min="13268" max="13269" width="0" hidden="1" customWidth="1"/>
    <col min="13279" max="13279" width="0" hidden="1" customWidth="1"/>
    <col min="13512" max="13512" width="11.5703125" customWidth="1"/>
    <col min="13514" max="13514" width="12.42578125" customWidth="1"/>
    <col min="13515" max="13515" width="12" customWidth="1"/>
    <col min="13516" max="13516" width="28.85546875" customWidth="1"/>
    <col min="13518" max="13519" width="0" hidden="1" customWidth="1"/>
    <col min="13520" max="13520" width="14.5703125" customWidth="1"/>
    <col min="13521" max="13522" width="0" hidden="1" customWidth="1"/>
    <col min="13524" max="13525" width="0" hidden="1" customWidth="1"/>
    <col min="13535" max="13535" width="0" hidden="1" customWidth="1"/>
    <col min="13768" max="13768" width="11.5703125" customWidth="1"/>
    <col min="13770" max="13770" width="12.42578125" customWidth="1"/>
    <col min="13771" max="13771" width="12" customWidth="1"/>
    <col min="13772" max="13772" width="28.85546875" customWidth="1"/>
    <col min="13774" max="13775" width="0" hidden="1" customWidth="1"/>
    <col min="13776" max="13776" width="14.5703125" customWidth="1"/>
    <col min="13777" max="13778" width="0" hidden="1" customWidth="1"/>
    <col min="13780" max="13781" width="0" hidden="1" customWidth="1"/>
    <col min="13791" max="13791" width="0" hidden="1" customWidth="1"/>
    <col min="14024" max="14024" width="11.5703125" customWidth="1"/>
    <col min="14026" max="14026" width="12.42578125" customWidth="1"/>
    <col min="14027" max="14027" width="12" customWidth="1"/>
    <col min="14028" max="14028" width="28.85546875" customWidth="1"/>
    <col min="14030" max="14031" width="0" hidden="1" customWidth="1"/>
    <col min="14032" max="14032" width="14.5703125" customWidth="1"/>
    <col min="14033" max="14034" width="0" hidden="1" customWidth="1"/>
    <col min="14036" max="14037" width="0" hidden="1" customWidth="1"/>
    <col min="14047" max="14047" width="0" hidden="1" customWidth="1"/>
    <col min="14280" max="14280" width="11.5703125" customWidth="1"/>
    <col min="14282" max="14282" width="12.42578125" customWidth="1"/>
    <col min="14283" max="14283" width="12" customWidth="1"/>
    <col min="14284" max="14284" width="28.85546875" customWidth="1"/>
    <col min="14286" max="14287" width="0" hidden="1" customWidth="1"/>
    <col min="14288" max="14288" width="14.5703125" customWidth="1"/>
    <col min="14289" max="14290" width="0" hidden="1" customWidth="1"/>
    <col min="14292" max="14293" width="0" hidden="1" customWidth="1"/>
    <col min="14303" max="14303" width="0" hidden="1" customWidth="1"/>
    <col min="14536" max="14536" width="11.5703125" customWidth="1"/>
    <col min="14538" max="14538" width="12.42578125" customWidth="1"/>
    <col min="14539" max="14539" width="12" customWidth="1"/>
    <col min="14540" max="14540" width="28.85546875" customWidth="1"/>
    <col min="14542" max="14543" width="0" hidden="1" customWidth="1"/>
    <col min="14544" max="14544" width="14.5703125" customWidth="1"/>
    <col min="14545" max="14546" width="0" hidden="1" customWidth="1"/>
    <col min="14548" max="14549" width="0" hidden="1" customWidth="1"/>
    <col min="14559" max="14559" width="0" hidden="1" customWidth="1"/>
    <col min="14792" max="14792" width="11.5703125" customWidth="1"/>
    <col min="14794" max="14794" width="12.42578125" customWidth="1"/>
    <col min="14795" max="14795" width="12" customWidth="1"/>
    <col min="14796" max="14796" width="28.85546875" customWidth="1"/>
    <col min="14798" max="14799" width="0" hidden="1" customWidth="1"/>
    <col min="14800" max="14800" width="14.5703125" customWidth="1"/>
    <col min="14801" max="14802" width="0" hidden="1" customWidth="1"/>
    <col min="14804" max="14805" width="0" hidden="1" customWidth="1"/>
    <col min="14815" max="14815" width="0" hidden="1" customWidth="1"/>
    <col min="15048" max="15048" width="11.5703125" customWidth="1"/>
    <col min="15050" max="15050" width="12.42578125" customWidth="1"/>
    <col min="15051" max="15051" width="12" customWidth="1"/>
    <col min="15052" max="15052" width="28.85546875" customWidth="1"/>
    <col min="15054" max="15055" width="0" hidden="1" customWidth="1"/>
    <col min="15056" max="15056" width="14.5703125" customWidth="1"/>
    <col min="15057" max="15058" width="0" hidden="1" customWidth="1"/>
    <col min="15060" max="15061" width="0" hidden="1" customWidth="1"/>
    <col min="15071" max="15071" width="0" hidden="1" customWidth="1"/>
    <col min="15304" max="15304" width="11.5703125" customWidth="1"/>
    <col min="15306" max="15306" width="12.42578125" customWidth="1"/>
    <col min="15307" max="15307" width="12" customWidth="1"/>
    <col min="15308" max="15308" width="28.85546875" customWidth="1"/>
    <col min="15310" max="15311" width="0" hidden="1" customWidth="1"/>
    <col min="15312" max="15312" width="14.5703125" customWidth="1"/>
    <col min="15313" max="15314" width="0" hidden="1" customWidth="1"/>
    <col min="15316" max="15317" width="0" hidden="1" customWidth="1"/>
    <col min="15327" max="15327" width="0" hidden="1" customWidth="1"/>
    <col min="15560" max="15560" width="11.5703125" customWidth="1"/>
    <col min="15562" max="15562" width="12.42578125" customWidth="1"/>
    <col min="15563" max="15563" width="12" customWidth="1"/>
    <col min="15564" max="15564" width="28.85546875" customWidth="1"/>
    <col min="15566" max="15567" width="0" hidden="1" customWidth="1"/>
    <col min="15568" max="15568" width="14.5703125" customWidth="1"/>
    <col min="15569" max="15570" width="0" hidden="1" customWidth="1"/>
    <col min="15572" max="15573" width="0" hidden="1" customWidth="1"/>
    <col min="15583" max="15583" width="0" hidden="1" customWidth="1"/>
    <col min="15816" max="15816" width="11.5703125" customWidth="1"/>
    <col min="15818" max="15818" width="12.42578125" customWidth="1"/>
    <col min="15819" max="15819" width="12" customWidth="1"/>
    <col min="15820" max="15820" width="28.85546875" customWidth="1"/>
    <col min="15822" max="15823" width="0" hidden="1" customWidth="1"/>
    <col min="15824" max="15824" width="14.5703125" customWidth="1"/>
    <col min="15825" max="15826" width="0" hidden="1" customWidth="1"/>
    <col min="15828" max="15829" width="0" hidden="1" customWidth="1"/>
    <col min="15839" max="15839" width="0" hidden="1" customWidth="1"/>
    <col min="16072" max="16072" width="11.5703125" customWidth="1"/>
    <col min="16074" max="16074" width="12.42578125" customWidth="1"/>
    <col min="16075" max="16075" width="12" customWidth="1"/>
    <col min="16076" max="16076" width="28.85546875" customWidth="1"/>
    <col min="16078" max="16079" width="0" hidden="1" customWidth="1"/>
    <col min="16080" max="16080" width="14.5703125" customWidth="1"/>
    <col min="16081" max="16082" width="0" hidden="1" customWidth="1"/>
    <col min="16084" max="16085" width="0" hidden="1" customWidth="1"/>
    <col min="16095" max="16095" width="0" hidden="1" customWidth="1"/>
  </cols>
  <sheetData>
    <row r="1" spans="1:22">
      <c r="F1" s="2"/>
    </row>
    <row r="2" spans="1:22" ht="45.75" customHeight="1">
      <c r="A2" s="456" t="s">
        <v>12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6"/>
    </row>
    <row r="3" spans="1:22" ht="45.75" customHeight="1">
      <c r="A3" s="511" t="s">
        <v>365</v>
      </c>
      <c r="B3" s="456"/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6"/>
    </row>
    <row r="4" spans="1:22" ht="32.25" customHeight="1">
      <c r="A4" s="457" t="s">
        <v>107</v>
      </c>
      <c r="B4" s="457"/>
      <c r="C4" s="457"/>
      <c r="D4" s="457"/>
      <c r="E4" s="457"/>
      <c r="F4" s="457"/>
      <c r="G4" s="457"/>
      <c r="H4" s="457"/>
      <c r="I4" s="457"/>
      <c r="J4" s="457"/>
      <c r="K4" s="457"/>
      <c r="L4" s="457"/>
      <c r="M4" s="457"/>
      <c r="N4" s="457"/>
      <c r="O4" s="457"/>
      <c r="P4" s="457"/>
      <c r="Q4" s="457"/>
      <c r="R4" s="457"/>
      <c r="S4" s="457"/>
      <c r="T4" s="457"/>
    </row>
    <row r="5" spans="1:22" ht="30" customHeight="1">
      <c r="A5" s="487" t="s">
        <v>66</v>
      </c>
      <c r="B5" s="487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7"/>
      <c r="R5" s="487"/>
      <c r="S5" s="487"/>
      <c r="T5" s="487"/>
    </row>
    <row r="6" spans="1:22" ht="15.75" thickBot="1">
      <c r="A6" s="1"/>
      <c r="B6" s="1"/>
      <c r="F6" s="2"/>
      <c r="J6" s="1"/>
    </row>
    <row r="7" spans="1:22" s="4" customFormat="1" ht="18.75">
      <c r="A7" s="460" t="s">
        <v>10</v>
      </c>
      <c r="B7" s="461"/>
      <c r="C7" s="488">
        <v>857972573</v>
      </c>
      <c r="D7" s="489"/>
      <c r="E7" s="187"/>
      <c r="F7" s="2"/>
      <c r="I7" s="7"/>
      <c r="J7" s="3"/>
      <c r="K7" s="3"/>
      <c r="P7" s="5"/>
    </row>
    <row r="8" spans="1:22" s="4" customFormat="1" ht="34.5" customHeight="1">
      <c r="A8" s="482" t="s">
        <v>11</v>
      </c>
      <c r="B8" s="483"/>
      <c r="C8" s="490">
        <f>G36</f>
        <v>852005437.99000013</v>
      </c>
      <c r="D8" s="491"/>
      <c r="E8" s="187"/>
      <c r="F8" s="2"/>
      <c r="I8" s="7"/>
      <c r="J8" s="3"/>
      <c r="K8" s="3"/>
      <c r="P8" s="5"/>
    </row>
    <row r="9" spans="1:22" s="4" customFormat="1" ht="18.75">
      <c r="A9" s="482" t="s">
        <v>97</v>
      </c>
      <c r="B9" s="483"/>
      <c r="C9" s="492">
        <v>538636.01</v>
      </c>
      <c r="D9" s="493"/>
      <c r="E9" s="187"/>
      <c r="F9" s="2"/>
      <c r="I9" s="7"/>
      <c r="J9" s="3"/>
      <c r="K9" s="3"/>
      <c r="P9" s="5"/>
    </row>
    <row r="10" spans="1:22" s="4" customFormat="1" ht="18.75">
      <c r="A10" s="464" t="s">
        <v>0</v>
      </c>
      <c r="B10" s="465"/>
      <c r="C10" s="492">
        <f>H36</f>
        <v>479274961.29999995</v>
      </c>
      <c r="D10" s="493"/>
      <c r="E10" s="187"/>
      <c r="I10" s="7"/>
      <c r="J10" s="3"/>
      <c r="K10" s="3"/>
      <c r="P10" s="5"/>
    </row>
    <row r="11" spans="1:22" s="4" customFormat="1" ht="19.5" thickBot="1">
      <c r="A11" s="468" t="s">
        <v>1</v>
      </c>
      <c r="B11" s="469"/>
      <c r="C11" s="494">
        <f>C8-C10</f>
        <v>372730476.69000018</v>
      </c>
      <c r="D11" s="495"/>
      <c r="E11" s="8"/>
      <c r="F11" s="6"/>
      <c r="G11" s="6"/>
      <c r="I11" s="7"/>
      <c r="J11" s="3"/>
      <c r="K11" s="3"/>
      <c r="P11" s="5"/>
    </row>
    <row r="12" spans="1:22" s="4" customFormat="1" ht="24.95" customHeight="1" thickBot="1">
      <c r="A12" s="217"/>
      <c r="B12" s="217"/>
      <c r="C12" s="218"/>
      <c r="D12" s="218"/>
      <c r="E12" s="218"/>
      <c r="F12" s="8"/>
      <c r="G12" s="6"/>
      <c r="H12" s="6"/>
      <c r="J12" s="7"/>
      <c r="K12" s="3"/>
      <c r="L12" s="3"/>
      <c r="Q12" s="5"/>
    </row>
    <row r="13" spans="1:22" s="9" customFormat="1" ht="16.5" thickTop="1" thickBot="1">
      <c r="A13" s="12"/>
      <c r="B13" s="12"/>
      <c r="C13" s="12"/>
      <c r="D13" s="12"/>
      <c r="E13" s="13"/>
      <c r="F13" s="12"/>
      <c r="G13" s="194" t="s">
        <v>2</v>
      </c>
      <c r="H13" s="195" t="s">
        <v>3</v>
      </c>
      <c r="I13" s="192" t="s">
        <v>4</v>
      </c>
      <c r="J13" s="14"/>
      <c r="K13" s="15"/>
      <c r="L13" s="15"/>
      <c r="M13" s="16"/>
      <c r="N13" s="16"/>
      <c r="O13" s="16"/>
      <c r="P13" s="17"/>
      <c r="Q13" s="17"/>
      <c r="R13" s="17"/>
      <c r="S13" s="459" t="s">
        <v>322</v>
      </c>
      <c r="T13" s="459"/>
      <c r="U13" s="19"/>
    </row>
    <row r="14" spans="1:22" s="18" customFormat="1" ht="18" customHeight="1" thickBot="1">
      <c r="A14" s="201" t="s">
        <v>84</v>
      </c>
      <c r="B14" s="202" t="s">
        <v>85</v>
      </c>
      <c r="C14" s="202" t="s">
        <v>86</v>
      </c>
      <c r="D14" s="450" t="s">
        <v>87</v>
      </c>
      <c r="E14" s="213" t="s">
        <v>88</v>
      </c>
      <c r="F14" s="450" t="s">
        <v>5</v>
      </c>
      <c r="G14" s="452" t="s">
        <v>6</v>
      </c>
      <c r="H14" s="454" t="s">
        <v>6</v>
      </c>
      <c r="I14" s="454" t="s">
        <v>6</v>
      </c>
      <c r="J14" s="202" t="s">
        <v>71</v>
      </c>
      <c r="K14" s="202" t="s">
        <v>72</v>
      </c>
      <c r="L14" s="202" t="s">
        <v>73</v>
      </c>
      <c r="M14" s="458" t="s">
        <v>74</v>
      </c>
      <c r="N14" s="458"/>
      <c r="O14" s="458" t="s">
        <v>7</v>
      </c>
      <c r="P14" s="458"/>
      <c r="Q14" s="458"/>
      <c r="R14" s="474" t="s">
        <v>94</v>
      </c>
      <c r="S14" s="450" t="s">
        <v>8</v>
      </c>
      <c r="T14" s="202" t="s">
        <v>75</v>
      </c>
      <c r="U14" s="22"/>
      <c r="V14" s="22"/>
    </row>
    <row r="15" spans="1:22" ht="31.5" customHeight="1" thickTop="1" thickBot="1">
      <c r="A15" s="208" t="s">
        <v>89</v>
      </c>
      <c r="B15" s="208" t="s">
        <v>90</v>
      </c>
      <c r="C15" s="208" t="s">
        <v>91</v>
      </c>
      <c r="D15" s="451"/>
      <c r="E15" s="214" t="s">
        <v>92</v>
      </c>
      <c r="F15" s="451"/>
      <c r="G15" s="453"/>
      <c r="H15" s="455"/>
      <c r="I15" s="455"/>
      <c r="J15" s="249" t="s">
        <v>76</v>
      </c>
      <c r="K15" s="249" t="s">
        <v>77</v>
      </c>
      <c r="L15" s="208" t="s">
        <v>78</v>
      </c>
      <c r="M15" s="205" t="s">
        <v>79</v>
      </c>
      <c r="N15" s="206" t="s">
        <v>80</v>
      </c>
      <c r="O15" s="207" t="s">
        <v>6</v>
      </c>
      <c r="P15" s="205" t="s">
        <v>81</v>
      </c>
      <c r="Q15" s="205" t="s">
        <v>82</v>
      </c>
      <c r="R15" s="475"/>
      <c r="S15" s="451"/>
      <c r="T15" s="208" t="s">
        <v>83</v>
      </c>
    </row>
    <row r="16" spans="1:22" ht="45" customHeight="1">
      <c r="A16" s="156" t="s">
        <v>15</v>
      </c>
      <c r="B16" s="347">
        <v>45191</v>
      </c>
      <c r="C16" s="348" t="s">
        <v>312</v>
      </c>
      <c r="D16" s="349" t="s">
        <v>16</v>
      </c>
      <c r="E16" s="350">
        <v>1</v>
      </c>
      <c r="F16" s="351" t="s">
        <v>17</v>
      </c>
      <c r="G16" s="352">
        <v>531813367</v>
      </c>
      <c r="H16" s="352">
        <f>113250050.92+37762462.86+50686913.48+38920976.49+75660898.23+19917033.96+18152795.58</f>
        <v>354351131.51999998</v>
      </c>
      <c r="I16" s="398">
        <f t="shared" ref="I16:I34" si="0">G16-H16</f>
        <v>177462235.48000002</v>
      </c>
      <c r="J16" s="328" t="s">
        <v>18</v>
      </c>
      <c r="K16" s="399">
        <f>H16/G16</f>
        <v>0.66630730535962623</v>
      </c>
      <c r="L16" s="353">
        <f>K16</f>
        <v>0.66630730535962623</v>
      </c>
      <c r="M16" s="253" t="s">
        <v>19</v>
      </c>
      <c r="N16" s="354">
        <v>1</v>
      </c>
      <c r="O16" s="186">
        <f>P16+Q16</f>
        <v>948990</v>
      </c>
      <c r="P16" s="355">
        <v>462073</v>
      </c>
      <c r="Q16" s="355">
        <v>486917</v>
      </c>
      <c r="R16" s="254" t="s">
        <v>20</v>
      </c>
      <c r="S16" s="254" t="s">
        <v>20</v>
      </c>
      <c r="T16" s="165" t="s">
        <v>21</v>
      </c>
    </row>
    <row r="17" spans="1:20" ht="85.5" customHeight="1">
      <c r="A17" s="166" t="s">
        <v>15</v>
      </c>
      <c r="B17" s="356">
        <v>45054</v>
      </c>
      <c r="C17" s="357" t="s">
        <v>149</v>
      </c>
      <c r="D17" s="170" t="s">
        <v>16</v>
      </c>
      <c r="E17" s="199">
        <v>14</v>
      </c>
      <c r="F17" s="351" t="s">
        <v>122</v>
      </c>
      <c r="G17" s="352">
        <v>46426267</v>
      </c>
      <c r="H17" s="256">
        <f>17595174.38+'[1]OBRA SEG.PUB.UNIFORMES'!$L$31+'[1]OBRA SEG.PUB.UNIFORMES'!$L$32+'[1]OBRA SEG.PUB.UNIFORMES'!$L$33+'[1]OBRA SEG.PUB.UNIFORMES'!$L$34</f>
        <v>20249880.779999997</v>
      </c>
      <c r="I17" s="256">
        <f t="shared" si="0"/>
        <v>26176386.220000003</v>
      </c>
      <c r="J17" s="163" t="s">
        <v>18</v>
      </c>
      <c r="K17" s="302">
        <v>0</v>
      </c>
      <c r="L17" s="257">
        <v>0</v>
      </c>
      <c r="M17" s="162" t="s">
        <v>19</v>
      </c>
      <c r="N17" s="358">
        <v>1</v>
      </c>
      <c r="O17" s="186">
        <v>948990</v>
      </c>
      <c r="P17" s="355">
        <v>462073</v>
      </c>
      <c r="Q17" s="355">
        <v>486917</v>
      </c>
      <c r="R17" s="167" t="s">
        <v>20</v>
      </c>
      <c r="S17" s="167" t="s">
        <v>313</v>
      </c>
      <c r="T17" s="359" t="s">
        <v>21</v>
      </c>
    </row>
    <row r="18" spans="1:20" ht="58.5" customHeight="1">
      <c r="A18" s="166" t="s">
        <v>15</v>
      </c>
      <c r="B18" s="360">
        <v>45034</v>
      </c>
      <c r="C18" s="361" t="s">
        <v>123</v>
      </c>
      <c r="D18" s="349" t="s">
        <v>16</v>
      </c>
      <c r="E18" s="199">
        <v>15</v>
      </c>
      <c r="F18" s="255" t="s">
        <v>109</v>
      </c>
      <c r="G18" s="256">
        <v>125698677</v>
      </c>
      <c r="H18" s="256">
        <f>32277108.45+9415012.16+10405554.57+10437008.86+'[2]OBRA SEG.PUB.COMBUSTIBLE'!$L$119+'[2]OBRA SEG.PUB.COMBUSTIBLE'!$L$120+'[2]OBRA SEG.PUB.COMBUSTIBLE'!$L$121+'[2]OBRA SEG.PUB.COMBUSTIBLE'!$L$122+'[2]OBRA SEG.PUB.COMBUSTIBLE'!$L$123+'[2]OBRA SEG.PUB.COMBUSTIBLE'!$L$124+'[2]OBRA SEG.PUB.COMBUSTIBLE'!$L$125+'[2]OBRA SEG.PUB.COMBUSTIBLE'!$L$126+'[2]OBRA SEG.PUB.COMBUSTIBLE'!$L$127+'[2]OBRA SEG.PUB.COMBUSTIBLE'!$L$128+'[2]OBRA SEG.PUB.COMBUSTIBLE'!$L$129+'[2]OBRA SEG.PUB.COMBUSTIBLE'!$L$130+'[2]OBRA SEG.PUB.COMBUSTIBLE'!$L$131+'[2]OBRA SEG.PUB.COMBUSTIBLE'!$L$132+'[2]OBRA SEG.PUB.COMBUSTIBLE'!$L$133+'[2]OBRA SEG.PUB.COMBUSTIBLE'!$L$134+'[2]OBRA SEG.PUB.COMBUSTIBLE'!$L$135</f>
        <v>73119575.640000015</v>
      </c>
      <c r="I18" s="256">
        <f t="shared" si="0"/>
        <v>52579101.359999985</v>
      </c>
      <c r="J18" s="163" t="s">
        <v>18</v>
      </c>
      <c r="K18" s="302">
        <f>H18/G18</f>
        <v>0.58170521269686881</v>
      </c>
      <c r="L18" s="257">
        <f>K18</f>
        <v>0.58170521269686881</v>
      </c>
      <c r="M18" s="162" t="s">
        <v>19</v>
      </c>
      <c r="N18" s="336">
        <v>1</v>
      </c>
      <c r="O18" s="164">
        <f>P18+Q18</f>
        <v>948990</v>
      </c>
      <c r="P18" s="212">
        <v>462073</v>
      </c>
      <c r="Q18" s="212">
        <v>486917</v>
      </c>
      <c r="R18" s="20" t="s">
        <v>20</v>
      </c>
      <c r="S18" s="20" t="s">
        <v>313</v>
      </c>
      <c r="T18" s="21" t="s">
        <v>21</v>
      </c>
    </row>
    <row r="19" spans="1:20" ht="58.5" customHeight="1">
      <c r="A19" s="362" t="s">
        <v>15</v>
      </c>
      <c r="B19" s="360">
        <v>45033</v>
      </c>
      <c r="C19" s="348" t="s">
        <v>124</v>
      </c>
      <c r="D19" s="170" t="s">
        <v>16</v>
      </c>
      <c r="E19" s="350">
        <v>16</v>
      </c>
      <c r="F19" s="255" t="s">
        <v>125</v>
      </c>
      <c r="G19" s="256">
        <v>36856975</v>
      </c>
      <c r="H19" s="315">
        <v>0</v>
      </c>
      <c r="I19" s="256">
        <f t="shared" si="0"/>
        <v>36856975</v>
      </c>
      <c r="J19" s="163" t="s">
        <v>18</v>
      </c>
      <c r="K19" s="302">
        <v>0</v>
      </c>
      <c r="L19" s="257">
        <v>0</v>
      </c>
      <c r="M19" s="162" t="s">
        <v>19</v>
      </c>
      <c r="N19" s="336">
        <v>1</v>
      </c>
      <c r="O19" s="164">
        <v>948990</v>
      </c>
      <c r="P19" s="212">
        <v>462073</v>
      </c>
      <c r="Q19" s="212">
        <v>486917</v>
      </c>
      <c r="R19" s="20" t="s">
        <v>20</v>
      </c>
      <c r="S19" s="20" t="s">
        <v>20</v>
      </c>
      <c r="T19" s="21" t="s">
        <v>21</v>
      </c>
    </row>
    <row r="20" spans="1:20" ht="58.5" customHeight="1">
      <c r="A20" s="266" t="s">
        <v>118</v>
      </c>
      <c r="B20" s="360">
        <v>45016</v>
      </c>
      <c r="C20" s="361" t="s">
        <v>119</v>
      </c>
      <c r="D20" s="268" t="s">
        <v>16</v>
      </c>
      <c r="E20" s="269">
        <v>24</v>
      </c>
      <c r="F20" s="255" t="s">
        <v>150</v>
      </c>
      <c r="G20" s="256">
        <v>2000000</v>
      </c>
      <c r="H20" s="315">
        <v>0</v>
      </c>
      <c r="I20" s="256">
        <f t="shared" si="0"/>
        <v>2000000</v>
      </c>
      <c r="J20" s="163" t="s">
        <v>23</v>
      </c>
      <c r="K20" s="302">
        <v>0</v>
      </c>
      <c r="L20" s="257">
        <v>0</v>
      </c>
      <c r="M20" s="162" t="s">
        <v>120</v>
      </c>
      <c r="N20" s="336">
        <v>1</v>
      </c>
      <c r="O20" s="164">
        <f>P20+Q20</f>
        <v>948950</v>
      </c>
      <c r="P20" s="212">
        <v>464037</v>
      </c>
      <c r="Q20" s="212">
        <v>484913</v>
      </c>
      <c r="R20" s="20" t="s">
        <v>20</v>
      </c>
      <c r="S20" s="20" t="s">
        <v>20</v>
      </c>
      <c r="T20" s="21" t="s">
        <v>21</v>
      </c>
    </row>
    <row r="21" spans="1:20" ht="58.5" customHeight="1">
      <c r="A21" s="166" t="s">
        <v>13</v>
      </c>
      <c r="B21" s="360">
        <v>45033</v>
      </c>
      <c r="C21" s="363" t="s">
        <v>126</v>
      </c>
      <c r="D21" s="349" t="s">
        <v>16</v>
      </c>
      <c r="E21" s="350">
        <v>25</v>
      </c>
      <c r="F21" s="255" t="s">
        <v>127</v>
      </c>
      <c r="G21" s="256">
        <v>12154877</v>
      </c>
      <c r="H21" s="315">
        <v>0</v>
      </c>
      <c r="I21" s="256">
        <f t="shared" si="0"/>
        <v>12154877</v>
      </c>
      <c r="J21" s="163" t="s">
        <v>23</v>
      </c>
      <c r="K21" s="302">
        <v>0</v>
      </c>
      <c r="L21" s="257">
        <v>0</v>
      </c>
      <c r="M21" s="162" t="s">
        <v>120</v>
      </c>
      <c r="N21" s="336">
        <v>4</v>
      </c>
      <c r="O21" s="164">
        <v>948990</v>
      </c>
      <c r="P21" s="212">
        <v>379596</v>
      </c>
      <c r="Q21" s="212">
        <v>569394</v>
      </c>
      <c r="R21" s="20" t="s">
        <v>20</v>
      </c>
      <c r="S21" s="20" t="s">
        <v>20</v>
      </c>
      <c r="T21" s="21" t="s">
        <v>21</v>
      </c>
    </row>
    <row r="22" spans="1:20" ht="58.5" customHeight="1">
      <c r="A22" s="166" t="s">
        <v>13</v>
      </c>
      <c r="B22" s="360">
        <v>45033</v>
      </c>
      <c r="C22" s="363" t="s">
        <v>128</v>
      </c>
      <c r="D22" s="170" t="s">
        <v>16</v>
      </c>
      <c r="E22" s="199">
        <v>26</v>
      </c>
      <c r="F22" s="255" t="s">
        <v>129</v>
      </c>
      <c r="G22" s="256">
        <v>2200000</v>
      </c>
      <c r="H22" s="315">
        <v>0</v>
      </c>
      <c r="I22" s="256">
        <f t="shared" si="0"/>
        <v>2200000</v>
      </c>
      <c r="J22" s="163" t="s">
        <v>23</v>
      </c>
      <c r="K22" s="302">
        <v>0</v>
      </c>
      <c r="L22" s="257">
        <v>0</v>
      </c>
      <c r="M22" s="162" t="s">
        <v>120</v>
      </c>
      <c r="N22" s="336">
        <v>2</v>
      </c>
      <c r="O22" s="164">
        <v>948990</v>
      </c>
      <c r="P22" s="212">
        <v>379596</v>
      </c>
      <c r="Q22" s="212">
        <v>569394</v>
      </c>
      <c r="R22" s="20" t="s">
        <v>20</v>
      </c>
      <c r="S22" s="20" t="s">
        <v>20</v>
      </c>
      <c r="T22" s="21" t="s">
        <v>21</v>
      </c>
    </row>
    <row r="23" spans="1:20" ht="58.5" customHeight="1">
      <c r="A23" s="166" t="s">
        <v>13</v>
      </c>
      <c r="B23" s="360">
        <v>45197</v>
      </c>
      <c r="C23" s="363" t="s">
        <v>314</v>
      </c>
      <c r="D23" s="170" t="s">
        <v>16</v>
      </c>
      <c r="E23" s="199">
        <v>94</v>
      </c>
      <c r="F23" s="255" t="s">
        <v>315</v>
      </c>
      <c r="G23" s="256">
        <v>11134244</v>
      </c>
      <c r="H23" s="315">
        <v>0</v>
      </c>
      <c r="I23" s="256">
        <f t="shared" si="0"/>
        <v>11134244</v>
      </c>
      <c r="J23" s="163" t="s">
        <v>23</v>
      </c>
      <c r="K23" s="302">
        <v>0</v>
      </c>
      <c r="L23" s="257">
        <v>0</v>
      </c>
      <c r="M23" s="162" t="s">
        <v>120</v>
      </c>
      <c r="N23" s="336">
        <v>3</v>
      </c>
      <c r="O23" s="164">
        <v>948990</v>
      </c>
      <c r="P23" s="212">
        <v>379596</v>
      </c>
      <c r="Q23" s="212">
        <v>569394</v>
      </c>
      <c r="R23" s="20" t="s">
        <v>20</v>
      </c>
      <c r="S23" s="20" t="s">
        <v>20</v>
      </c>
      <c r="T23" s="21" t="s">
        <v>21</v>
      </c>
    </row>
    <row r="24" spans="1:20" ht="58.5" customHeight="1">
      <c r="A24" s="166" t="s">
        <v>151</v>
      </c>
      <c r="B24" s="360">
        <v>45077</v>
      </c>
      <c r="C24" s="363" t="s">
        <v>152</v>
      </c>
      <c r="D24" s="170" t="s">
        <v>16</v>
      </c>
      <c r="E24" s="199">
        <v>27</v>
      </c>
      <c r="F24" s="255" t="s">
        <v>153</v>
      </c>
      <c r="G24" s="256">
        <v>20468548</v>
      </c>
      <c r="H24" s="315">
        <v>0</v>
      </c>
      <c r="I24" s="256">
        <f t="shared" si="0"/>
        <v>20468548</v>
      </c>
      <c r="J24" s="163" t="s">
        <v>23</v>
      </c>
      <c r="K24" s="302">
        <v>0</v>
      </c>
      <c r="L24" s="257">
        <v>0</v>
      </c>
      <c r="M24" s="162" t="s">
        <v>120</v>
      </c>
      <c r="N24" s="336">
        <v>2</v>
      </c>
      <c r="O24" s="164">
        <v>948990</v>
      </c>
      <c r="P24" s="212">
        <v>464056.11</v>
      </c>
      <c r="Q24" s="212">
        <v>484934</v>
      </c>
      <c r="R24" s="167" t="s">
        <v>20</v>
      </c>
      <c r="S24" s="167" t="s">
        <v>20</v>
      </c>
      <c r="T24" s="21" t="s">
        <v>21</v>
      </c>
    </row>
    <row r="25" spans="1:20" ht="58.5" customHeight="1">
      <c r="A25" s="166" t="s">
        <v>15</v>
      </c>
      <c r="B25" s="360">
        <v>45076</v>
      </c>
      <c r="C25" s="363" t="s">
        <v>154</v>
      </c>
      <c r="D25" s="170" t="s">
        <v>16</v>
      </c>
      <c r="E25" s="199">
        <v>28</v>
      </c>
      <c r="F25" s="255" t="s">
        <v>155</v>
      </c>
      <c r="G25" s="256">
        <v>4500000</v>
      </c>
      <c r="H25" s="315">
        <v>0</v>
      </c>
      <c r="I25" s="256">
        <f t="shared" si="0"/>
        <v>4500000</v>
      </c>
      <c r="J25" s="163" t="s">
        <v>18</v>
      </c>
      <c r="K25" s="302">
        <v>0</v>
      </c>
      <c r="L25" s="257">
        <v>0</v>
      </c>
      <c r="M25" s="162" t="s">
        <v>19</v>
      </c>
      <c r="N25" s="336">
        <v>1</v>
      </c>
      <c r="O25" s="164">
        <v>948990</v>
      </c>
      <c r="P25" s="212">
        <v>462073</v>
      </c>
      <c r="Q25" s="212">
        <v>486917</v>
      </c>
      <c r="R25" s="167" t="s">
        <v>20</v>
      </c>
      <c r="S25" s="167" t="s">
        <v>20</v>
      </c>
      <c r="T25" s="21" t="s">
        <v>21</v>
      </c>
    </row>
    <row r="26" spans="1:20" ht="58.5" customHeight="1">
      <c r="A26" s="166" t="s">
        <v>151</v>
      </c>
      <c r="B26" s="360">
        <v>45077</v>
      </c>
      <c r="C26" s="363" t="s">
        <v>156</v>
      </c>
      <c r="D26" s="268" t="s">
        <v>16</v>
      </c>
      <c r="E26" s="199">
        <v>29</v>
      </c>
      <c r="F26" s="255" t="s">
        <v>157</v>
      </c>
      <c r="G26" s="256">
        <v>11163524.189999999</v>
      </c>
      <c r="H26" s="256">
        <f>5570488.2*2</f>
        <v>11140976.4</v>
      </c>
      <c r="I26" s="256">
        <f t="shared" si="0"/>
        <v>22547.789999999106</v>
      </c>
      <c r="J26" s="163" t="s">
        <v>23</v>
      </c>
      <c r="K26" s="302">
        <v>0</v>
      </c>
      <c r="L26" s="257">
        <v>0</v>
      </c>
      <c r="M26" s="162" t="s">
        <v>120</v>
      </c>
      <c r="N26" s="336">
        <v>200</v>
      </c>
      <c r="O26" s="164">
        <v>948990</v>
      </c>
      <c r="P26" s="212">
        <v>464056.11</v>
      </c>
      <c r="Q26" s="212">
        <v>484933.89</v>
      </c>
      <c r="R26" s="167" t="s">
        <v>20</v>
      </c>
      <c r="S26" s="167" t="s">
        <v>316</v>
      </c>
      <c r="T26" s="21" t="s">
        <v>21</v>
      </c>
    </row>
    <row r="27" spans="1:20" ht="58.5" customHeight="1">
      <c r="A27" s="166" t="s">
        <v>151</v>
      </c>
      <c r="B27" s="360">
        <v>45055</v>
      </c>
      <c r="C27" s="363" t="s">
        <v>158</v>
      </c>
      <c r="D27" s="268" t="s">
        <v>16</v>
      </c>
      <c r="E27" s="199">
        <v>30</v>
      </c>
      <c r="F27" s="255" t="s">
        <v>159</v>
      </c>
      <c r="G27" s="256">
        <v>7864585.5199999996</v>
      </c>
      <c r="H27" s="256">
        <v>7862997.3600000003</v>
      </c>
      <c r="I27" s="256">
        <f t="shared" si="0"/>
        <v>1588.1599999992177</v>
      </c>
      <c r="J27" s="163" t="s">
        <v>23</v>
      </c>
      <c r="K27" s="302">
        <v>0</v>
      </c>
      <c r="L27" s="257">
        <v>0</v>
      </c>
      <c r="M27" s="162" t="s">
        <v>120</v>
      </c>
      <c r="N27" s="336">
        <v>3</v>
      </c>
      <c r="O27" s="164">
        <v>948990</v>
      </c>
      <c r="P27" s="212">
        <v>464057</v>
      </c>
      <c r="Q27" s="212">
        <v>484934</v>
      </c>
      <c r="R27" s="167" t="s">
        <v>20</v>
      </c>
      <c r="S27" s="167" t="s">
        <v>317</v>
      </c>
      <c r="T27" s="21" t="s">
        <v>21</v>
      </c>
    </row>
    <row r="28" spans="1:20" ht="58.5" customHeight="1">
      <c r="A28" s="166" t="s">
        <v>160</v>
      </c>
      <c r="B28" s="360">
        <v>45054</v>
      </c>
      <c r="C28" s="363" t="s">
        <v>161</v>
      </c>
      <c r="D28" s="268" t="s">
        <v>16</v>
      </c>
      <c r="E28" s="199">
        <v>31</v>
      </c>
      <c r="F28" s="255" t="s">
        <v>162</v>
      </c>
      <c r="G28" s="256">
        <v>1896700</v>
      </c>
      <c r="H28" s="256">
        <v>0</v>
      </c>
      <c r="I28" s="256">
        <f t="shared" si="0"/>
        <v>1896700</v>
      </c>
      <c r="J28" s="163" t="s">
        <v>23</v>
      </c>
      <c r="K28" s="302">
        <v>0</v>
      </c>
      <c r="L28" s="257">
        <v>0</v>
      </c>
      <c r="M28" s="162" t="s">
        <v>19</v>
      </c>
      <c r="N28" s="336">
        <v>1</v>
      </c>
      <c r="O28" s="164">
        <v>948990</v>
      </c>
      <c r="P28" s="212">
        <v>462073</v>
      </c>
      <c r="Q28" s="212">
        <v>486917</v>
      </c>
      <c r="R28" s="167" t="s">
        <v>20</v>
      </c>
      <c r="S28" s="167" t="s">
        <v>20</v>
      </c>
      <c r="T28" s="21" t="s">
        <v>21</v>
      </c>
    </row>
    <row r="29" spans="1:20" ht="58.5" customHeight="1">
      <c r="A29" s="166" t="s">
        <v>160</v>
      </c>
      <c r="B29" s="360">
        <v>45054</v>
      </c>
      <c r="C29" s="363" t="s">
        <v>163</v>
      </c>
      <c r="D29" s="268" t="s">
        <v>16</v>
      </c>
      <c r="E29" s="199">
        <v>32</v>
      </c>
      <c r="F29" s="255" t="s">
        <v>164</v>
      </c>
      <c r="G29" s="256">
        <v>7760200.4800000004</v>
      </c>
      <c r="H29" s="256">
        <v>0</v>
      </c>
      <c r="I29" s="256">
        <f t="shared" si="0"/>
        <v>7760200.4800000004</v>
      </c>
      <c r="J29" s="163" t="s">
        <v>23</v>
      </c>
      <c r="K29" s="302">
        <v>0</v>
      </c>
      <c r="L29" s="257">
        <v>0</v>
      </c>
      <c r="M29" s="162" t="s">
        <v>19</v>
      </c>
      <c r="N29" s="336">
        <v>1</v>
      </c>
      <c r="O29" s="164">
        <v>948990</v>
      </c>
      <c r="P29" s="212">
        <v>462073</v>
      </c>
      <c r="Q29" s="212">
        <v>486917</v>
      </c>
      <c r="R29" s="167" t="s">
        <v>20</v>
      </c>
      <c r="S29" s="167" t="s">
        <v>20</v>
      </c>
      <c r="T29" s="21" t="s">
        <v>21</v>
      </c>
    </row>
    <row r="30" spans="1:20" ht="93" customHeight="1">
      <c r="A30" s="166" t="s">
        <v>151</v>
      </c>
      <c r="B30" s="360">
        <v>45077</v>
      </c>
      <c r="C30" s="363" t="s">
        <v>165</v>
      </c>
      <c r="D30" s="268" t="s">
        <v>16</v>
      </c>
      <c r="E30" s="199">
        <v>33</v>
      </c>
      <c r="F30" s="255" t="s">
        <v>166</v>
      </c>
      <c r="G30" s="256">
        <v>12550399.6</v>
      </c>
      <c r="H30" s="256">
        <f>9171783.6+3378616</f>
        <v>12550399.6</v>
      </c>
      <c r="I30" s="256">
        <f t="shared" si="0"/>
        <v>0</v>
      </c>
      <c r="J30" s="163" t="s">
        <v>23</v>
      </c>
      <c r="K30" s="302">
        <v>0</v>
      </c>
      <c r="L30" s="257">
        <v>0</v>
      </c>
      <c r="M30" s="162" t="s">
        <v>120</v>
      </c>
      <c r="N30" s="336">
        <v>4</v>
      </c>
      <c r="O30" s="164">
        <v>948990</v>
      </c>
      <c r="P30" s="212">
        <v>464056</v>
      </c>
      <c r="Q30" s="212">
        <v>484934</v>
      </c>
      <c r="R30" s="167" t="s">
        <v>20</v>
      </c>
      <c r="S30" s="167" t="s">
        <v>313</v>
      </c>
      <c r="T30" s="21" t="s">
        <v>21</v>
      </c>
    </row>
    <row r="31" spans="1:20" ht="58.5" customHeight="1">
      <c r="A31" s="166" t="s">
        <v>15</v>
      </c>
      <c r="B31" s="360">
        <v>45063</v>
      </c>
      <c r="C31" s="363" t="s">
        <v>167</v>
      </c>
      <c r="D31" s="268" t="s">
        <v>16</v>
      </c>
      <c r="E31" s="199">
        <v>34</v>
      </c>
      <c r="F31" s="255" t="s">
        <v>168</v>
      </c>
      <c r="G31" s="256">
        <v>4000000</v>
      </c>
      <c r="H31" s="315">
        <v>0</v>
      </c>
      <c r="I31" s="256">
        <f t="shared" si="0"/>
        <v>4000000</v>
      </c>
      <c r="J31" s="163" t="s">
        <v>18</v>
      </c>
      <c r="K31" s="302">
        <v>0</v>
      </c>
      <c r="L31" s="257">
        <v>0</v>
      </c>
      <c r="M31" s="162" t="s">
        <v>19</v>
      </c>
      <c r="N31" s="336">
        <v>1</v>
      </c>
      <c r="O31" s="164">
        <v>948990</v>
      </c>
      <c r="P31" s="212">
        <v>462073</v>
      </c>
      <c r="Q31" s="212">
        <v>486917</v>
      </c>
      <c r="R31" s="167" t="s">
        <v>20</v>
      </c>
      <c r="S31" s="167" t="s">
        <v>20</v>
      </c>
      <c r="T31" s="21" t="s">
        <v>21</v>
      </c>
    </row>
    <row r="32" spans="1:20" ht="58.5" customHeight="1">
      <c r="A32" s="166" t="s">
        <v>151</v>
      </c>
      <c r="B32" s="360">
        <v>45191</v>
      </c>
      <c r="C32" s="363" t="s">
        <v>318</v>
      </c>
      <c r="D32" s="268" t="s">
        <v>16</v>
      </c>
      <c r="E32" s="199">
        <v>35</v>
      </c>
      <c r="F32" s="255" t="s">
        <v>319</v>
      </c>
      <c r="G32" s="256">
        <v>1598086</v>
      </c>
      <c r="H32" s="315">
        <v>0</v>
      </c>
      <c r="I32" s="256">
        <f t="shared" si="0"/>
        <v>1598086</v>
      </c>
      <c r="J32" s="163" t="s">
        <v>23</v>
      </c>
      <c r="K32" s="302">
        <v>0</v>
      </c>
      <c r="L32" s="257">
        <v>0</v>
      </c>
      <c r="M32" s="162" t="s">
        <v>120</v>
      </c>
      <c r="N32" s="336">
        <v>1</v>
      </c>
      <c r="O32" s="164">
        <v>948990</v>
      </c>
      <c r="P32" s="212">
        <v>464056</v>
      </c>
      <c r="Q32" s="212">
        <v>484934</v>
      </c>
      <c r="R32" s="167" t="s">
        <v>20</v>
      </c>
      <c r="S32" s="167" t="s">
        <v>20</v>
      </c>
      <c r="T32" s="21" t="s">
        <v>21</v>
      </c>
    </row>
    <row r="33" spans="1:20" ht="58.5" customHeight="1">
      <c r="A33" s="266" t="s">
        <v>151</v>
      </c>
      <c r="B33" s="360">
        <v>45196</v>
      </c>
      <c r="C33" s="363" t="s">
        <v>320</v>
      </c>
      <c r="D33" s="268" t="s">
        <v>16</v>
      </c>
      <c r="E33" s="199">
        <v>92</v>
      </c>
      <c r="F33" s="255" t="s">
        <v>321</v>
      </c>
      <c r="G33" s="256">
        <v>7918987.2000000002</v>
      </c>
      <c r="H33" s="315">
        <v>0</v>
      </c>
      <c r="I33" s="256">
        <f t="shared" si="0"/>
        <v>7918987.2000000002</v>
      </c>
      <c r="J33" s="163" t="s">
        <v>23</v>
      </c>
      <c r="K33" s="302">
        <v>0</v>
      </c>
      <c r="L33" s="257">
        <v>0</v>
      </c>
      <c r="M33" s="162" t="s">
        <v>120</v>
      </c>
      <c r="N33" s="336">
        <v>3</v>
      </c>
      <c r="O33" s="164">
        <v>948990</v>
      </c>
      <c r="P33" s="212">
        <v>464056</v>
      </c>
      <c r="Q33" s="212">
        <v>484934</v>
      </c>
      <c r="R33" s="167" t="s">
        <v>20</v>
      </c>
      <c r="S33" s="167" t="s">
        <v>20</v>
      </c>
      <c r="T33" s="21" t="s">
        <v>21</v>
      </c>
    </row>
    <row r="34" spans="1:20" ht="58.5" customHeight="1">
      <c r="A34" s="266" t="s">
        <v>212</v>
      </c>
      <c r="B34" s="360">
        <v>45107</v>
      </c>
      <c r="C34" s="348" t="s">
        <v>213</v>
      </c>
      <c r="D34" s="268" t="s">
        <v>16</v>
      </c>
      <c r="E34" s="199">
        <v>57</v>
      </c>
      <c r="F34" s="255" t="s">
        <v>214</v>
      </c>
      <c r="G34" s="256">
        <v>4000000</v>
      </c>
      <c r="H34" s="315">
        <v>0</v>
      </c>
      <c r="I34" s="256">
        <f t="shared" si="0"/>
        <v>4000000</v>
      </c>
      <c r="J34" s="163" t="s">
        <v>23</v>
      </c>
      <c r="K34" s="302">
        <v>0</v>
      </c>
      <c r="L34" s="257">
        <v>0</v>
      </c>
      <c r="M34" s="162" t="s">
        <v>120</v>
      </c>
      <c r="N34" s="336">
        <v>2</v>
      </c>
      <c r="O34" s="164">
        <v>948990</v>
      </c>
      <c r="P34" s="212">
        <v>464056</v>
      </c>
      <c r="Q34" s="212">
        <v>484934</v>
      </c>
      <c r="R34" s="167" t="s">
        <v>20</v>
      </c>
      <c r="S34" s="167" t="s">
        <v>20</v>
      </c>
      <c r="T34" s="21" t="s">
        <v>21</v>
      </c>
    </row>
    <row r="35" spans="1:20" ht="15.75" thickBot="1">
      <c r="A35" s="23"/>
      <c r="B35" s="24"/>
      <c r="C35" s="25"/>
      <c r="D35" s="26"/>
      <c r="E35" s="27"/>
      <c r="F35" s="137"/>
      <c r="G35" s="28"/>
      <c r="H35" s="28"/>
      <c r="I35" s="28"/>
      <c r="J35" s="29"/>
      <c r="K35" s="30"/>
      <c r="L35" s="30"/>
      <c r="M35" s="31"/>
      <c r="N35" s="32"/>
      <c r="O35" s="32"/>
      <c r="P35" s="32"/>
      <c r="Q35" s="33"/>
      <c r="R35" s="34"/>
      <c r="S35" s="34"/>
      <c r="T35" s="35"/>
    </row>
    <row r="36" spans="1:20" ht="15.75" thickBot="1">
      <c r="A36" s="36"/>
      <c r="B36" s="36"/>
      <c r="C36" s="36"/>
      <c r="D36" s="36"/>
      <c r="E36" s="37"/>
      <c r="F36" s="38" t="s">
        <v>9</v>
      </c>
      <c r="G36" s="39">
        <f>SUM(G16:G35)</f>
        <v>852005437.99000013</v>
      </c>
      <c r="H36" s="39">
        <f>SUM(H16:H35)</f>
        <v>479274961.29999995</v>
      </c>
      <c r="I36" s="39">
        <f>SUM(I16:I35)</f>
        <v>372730476.69000006</v>
      </c>
      <c r="J36" s="40"/>
      <c r="K36" s="41"/>
      <c r="L36" s="41"/>
      <c r="M36" s="42"/>
      <c r="N36" s="43"/>
      <c r="O36" s="43"/>
      <c r="P36" s="44"/>
      <c r="Q36" s="41"/>
      <c r="R36" s="41"/>
    </row>
    <row r="37" spans="1:20" ht="15.75" thickTop="1">
      <c r="A37" s="45"/>
      <c r="B37" s="45"/>
      <c r="C37" s="46"/>
      <c r="D37" s="141"/>
      <c r="E37" s="45"/>
      <c r="F37" s="47"/>
      <c r="G37" s="48"/>
      <c r="H37" s="49"/>
      <c r="I37" s="49"/>
      <c r="J37" s="44"/>
      <c r="K37" s="41"/>
      <c r="L37" s="41"/>
      <c r="M37" s="50"/>
      <c r="N37" s="43"/>
      <c r="O37" s="43"/>
      <c r="P37" s="44"/>
      <c r="Q37" s="41"/>
      <c r="R37" s="41"/>
    </row>
    <row r="38" spans="1:20">
      <c r="A38" s="51" t="s">
        <v>22</v>
      </c>
      <c r="B38" s="18"/>
      <c r="C38" s="18"/>
      <c r="D38" s="18"/>
      <c r="E38" s="18"/>
      <c r="F38" s="52"/>
      <c r="G38" s="53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20" ht="24.75" customHeight="1">
      <c r="G39" s="57"/>
    </row>
    <row r="40" spans="1:20">
      <c r="G40" s="299"/>
      <c r="H40" s="299"/>
      <c r="I40" s="413"/>
      <c r="Q40"/>
    </row>
    <row r="41" spans="1:20">
      <c r="A41" s="12"/>
      <c r="B41" s="12"/>
      <c r="C41" s="12"/>
      <c r="D41" s="12"/>
      <c r="E41" s="13"/>
      <c r="G41" s="316"/>
      <c r="H41" s="316"/>
      <c r="I41" s="12"/>
      <c r="J41" s="16"/>
      <c r="K41" s="16"/>
      <c r="L41" s="16"/>
      <c r="M41" s="17"/>
      <c r="N41" s="17"/>
      <c r="O41" s="17"/>
      <c r="Q41"/>
    </row>
    <row r="42" spans="1:20">
      <c r="G42" s="317"/>
      <c r="H42" s="317"/>
    </row>
    <row r="43" spans="1:20">
      <c r="G43" s="317"/>
      <c r="H43" s="317"/>
    </row>
  </sheetData>
  <mergeCells count="24">
    <mergeCell ref="S13:T13"/>
    <mergeCell ref="A8:B8"/>
    <mergeCell ref="A7:B7"/>
    <mergeCell ref="A10:B10"/>
    <mergeCell ref="A11:B11"/>
    <mergeCell ref="A9:B9"/>
    <mergeCell ref="C9:D9"/>
    <mergeCell ref="C10:D10"/>
    <mergeCell ref="C11:D11"/>
    <mergeCell ref="R14:R15"/>
    <mergeCell ref="S14:S15"/>
    <mergeCell ref="D14:D15"/>
    <mergeCell ref="F14:F15"/>
    <mergeCell ref="G14:G15"/>
    <mergeCell ref="H14:H15"/>
    <mergeCell ref="I14:I15"/>
    <mergeCell ref="M14:N14"/>
    <mergeCell ref="O14:Q14"/>
    <mergeCell ref="A2:T2"/>
    <mergeCell ref="A4:T4"/>
    <mergeCell ref="A5:T5"/>
    <mergeCell ref="C7:D7"/>
    <mergeCell ref="C8:D8"/>
    <mergeCell ref="A3:T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1"/>
  <sheetViews>
    <sheetView tabSelected="1" workbookViewId="0">
      <selection activeCell="A2" sqref="A2:T21"/>
    </sheetView>
  </sheetViews>
  <sheetFormatPr baseColWidth="10" defaultRowHeight="15"/>
  <cols>
    <col min="3" max="3" width="13.5703125" customWidth="1"/>
    <col min="6" max="6" width="19.42578125" customWidth="1"/>
    <col min="7" max="7" width="14.140625" customWidth="1"/>
    <col min="8" max="8" width="13.42578125" customWidth="1"/>
  </cols>
  <sheetData>
    <row r="2" spans="1:20">
      <c r="K2" s="219"/>
    </row>
    <row r="3" spans="1:20" ht="51" customHeight="1">
      <c r="A3" s="456" t="s">
        <v>12</v>
      </c>
      <c r="B3" s="456"/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6"/>
    </row>
    <row r="4" spans="1:20" ht="24.75" customHeight="1">
      <c r="A4" s="484" t="s">
        <v>365</v>
      </c>
      <c r="B4" s="484"/>
      <c r="C4" s="484"/>
      <c r="D4" s="484"/>
      <c r="E4" s="484"/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484"/>
      <c r="R4" s="484"/>
      <c r="S4" s="484"/>
      <c r="T4" s="484"/>
    </row>
    <row r="5" spans="1:20" ht="24.75" customHeight="1">
      <c r="A5" s="484" t="s">
        <v>359</v>
      </c>
      <c r="B5" s="484"/>
      <c r="C5" s="484"/>
      <c r="D5" s="484"/>
      <c r="E5" s="484"/>
      <c r="F5" s="484"/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484"/>
      <c r="R5" s="484"/>
      <c r="S5" s="484"/>
      <c r="T5" s="484"/>
    </row>
    <row r="6" spans="1:20" ht="15.75" thickBot="1">
      <c r="E6" s="2"/>
      <c r="F6" s="2"/>
      <c r="G6" s="2"/>
      <c r="I6" s="193"/>
      <c r="K6" s="219"/>
    </row>
    <row r="7" spans="1:20" s="4" customFormat="1" ht="24.95" customHeight="1">
      <c r="A7" s="500"/>
      <c r="B7" s="501"/>
      <c r="C7" s="485"/>
      <c r="D7" s="486"/>
      <c r="E7" s="2"/>
      <c r="F7" s="390"/>
      <c r="G7" s="390"/>
      <c r="I7" s="3"/>
      <c r="K7" s="220"/>
      <c r="N7"/>
      <c r="O7"/>
      <c r="P7"/>
    </row>
    <row r="8" spans="1:20" s="4" customFormat="1" ht="18.75">
      <c r="A8" s="496" t="s">
        <v>11</v>
      </c>
      <c r="B8" s="497"/>
      <c r="C8" s="498">
        <v>1864748.84</v>
      </c>
      <c r="D8" s="499"/>
      <c r="E8" s="2"/>
      <c r="F8" s="391"/>
      <c r="G8" s="391"/>
      <c r="I8" s="3"/>
      <c r="K8" s="220"/>
      <c r="N8"/>
      <c r="O8"/>
      <c r="P8"/>
    </row>
    <row r="9" spans="1:20" s="4" customFormat="1" ht="18.75">
      <c r="A9" s="502" t="s">
        <v>97</v>
      </c>
      <c r="B9" s="503"/>
      <c r="C9" s="478"/>
      <c r="D9" s="479"/>
      <c r="E9" s="2"/>
      <c r="F9" s="390"/>
      <c r="G9" s="390"/>
      <c r="I9" s="3"/>
      <c r="K9" s="220"/>
      <c r="N9"/>
      <c r="O9"/>
      <c r="P9"/>
    </row>
    <row r="10" spans="1:20" s="4" customFormat="1" ht="18.75">
      <c r="A10" s="502" t="s">
        <v>0</v>
      </c>
      <c r="B10" s="503"/>
      <c r="C10" s="504">
        <f>H17</f>
        <v>0</v>
      </c>
      <c r="D10" s="505"/>
      <c r="E10" s="2"/>
      <c r="F10" s="392"/>
      <c r="G10" s="392"/>
      <c r="I10" s="3"/>
      <c r="K10" s="220"/>
      <c r="N10"/>
      <c r="O10"/>
      <c r="P10"/>
    </row>
    <row r="11" spans="1:20" s="4" customFormat="1" ht="19.5" thickBot="1">
      <c r="A11" s="506" t="s">
        <v>1</v>
      </c>
      <c r="B11" s="507"/>
      <c r="C11" s="470">
        <f>C8-C10</f>
        <v>1864748.84</v>
      </c>
      <c r="D11" s="471"/>
      <c r="E11" s="8"/>
      <c r="F11" s="6"/>
      <c r="G11" s="6"/>
      <c r="I11" s="3"/>
      <c r="K11" s="220"/>
      <c r="N11"/>
      <c r="O11"/>
      <c r="P11"/>
    </row>
    <row r="12" spans="1:20" ht="19.5" thickBot="1">
      <c r="R12" s="221"/>
      <c r="S12" s="222"/>
    </row>
    <row r="13" spans="1:20" ht="16.5" thickTop="1" thickBot="1">
      <c r="A13" s="223"/>
      <c r="B13" s="223"/>
      <c r="C13" s="223"/>
      <c r="D13" s="223"/>
      <c r="E13" s="223"/>
      <c r="F13" s="223"/>
      <c r="G13" s="224" t="s">
        <v>2</v>
      </c>
      <c r="H13" s="225" t="s">
        <v>3</v>
      </c>
      <c r="I13" s="294" t="s">
        <v>4</v>
      </c>
      <c r="J13" s="226"/>
      <c r="K13" s="227"/>
      <c r="L13" s="227"/>
      <c r="M13" s="227"/>
      <c r="N13" s="227"/>
      <c r="O13" s="227"/>
      <c r="P13" s="227"/>
      <c r="Q13" s="227"/>
      <c r="R13" s="228"/>
      <c r="S13" s="459" t="s">
        <v>322</v>
      </c>
      <c r="T13" s="459"/>
    </row>
    <row r="14" spans="1:20" ht="21.75" customHeight="1" thickBot="1">
      <c r="A14" s="366" t="s">
        <v>84</v>
      </c>
      <c r="B14" s="364" t="s">
        <v>85</v>
      </c>
      <c r="C14" s="364" t="s">
        <v>86</v>
      </c>
      <c r="D14" s="450" t="s">
        <v>87</v>
      </c>
      <c r="E14" s="213" t="s">
        <v>88</v>
      </c>
      <c r="F14" s="450" t="s">
        <v>5</v>
      </c>
      <c r="G14" s="452" t="s">
        <v>6</v>
      </c>
      <c r="H14" s="454" t="s">
        <v>6</v>
      </c>
      <c r="I14" s="454" t="s">
        <v>6</v>
      </c>
      <c r="J14" s="364" t="s">
        <v>71</v>
      </c>
      <c r="K14" s="364" t="s">
        <v>72</v>
      </c>
      <c r="L14" s="364" t="s">
        <v>73</v>
      </c>
      <c r="M14" s="458" t="s">
        <v>74</v>
      </c>
      <c r="N14" s="458"/>
      <c r="O14" s="458" t="s">
        <v>7</v>
      </c>
      <c r="P14" s="458"/>
      <c r="Q14" s="458"/>
      <c r="R14" s="474" t="s">
        <v>94</v>
      </c>
      <c r="S14" s="450" t="s">
        <v>8</v>
      </c>
      <c r="T14" s="364" t="s">
        <v>75</v>
      </c>
    </row>
    <row r="15" spans="1:20" ht="27.75" customHeight="1" thickTop="1" thickBot="1">
      <c r="A15" s="365" t="s">
        <v>89</v>
      </c>
      <c r="B15" s="365" t="s">
        <v>90</v>
      </c>
      <c r="C15" s="365" t="s">
        <v>91</v>
      </c>
      <c r="D15" s="451"/>
      <c r="E15" s="214" t="s">
        <v>92</v>
      </c>
      <c r="F15" s="451"/>
      <c r="G15" s="453"/>
      <c r="H15" s="455"/>
      <c r="I15" s="455"/>
      <c r="J15" s="365" t="s">
        <v>76</v>
      </c>
      <c r="K15" s="367" t="s">
        <v>77</v>
      </c>
      <c r="L15" s="365" t="s">
        <v>78</v>
      </c>
      <c r="M15" s="205" t="s">
        <v>79</v>
      </c>
      <c r="N15" s="206" t="s">
        <v>80</v>
      </c>
      <c r="O15" s="207" t="s">
        <v>6</v>
      </c>
      <c r="P15" s="205" t="s">
        <v>81</v>
      </c>
      <c r="Q15" s="205" t="s">
        <v>82</v>
      </c>
      <c r="R15" s="475"/>
      <c r="S15" s="451"/>
      <c r="T15" s="365" t="s">
        <v>83</v>
      </c>
    </row>
    <row r="16" spans="1:20" ht="85.5">
      <c r="A16" s="312" t="s">
        <v>354</v>
      </c>
      <c r="B16" s="313">
        <v>45187</v>
      </c>
      <c r="C16" s="414" t="s">
        <v>350</v>
      </c>
      <c r="D16" s="372" t="s">
        <v>355</v>
      </c>
      <c r="E16" s="306" t="s">
        <v>351</v>
      </c>
      <c r="F16" s="330" t="s">
        <v>356</v>
      </c>
      <c r="G16" s="307">
        <v>1864748.84</v>
      </c>
      <c r="H16" s="308"/>
      <c r="I16" s="309">
        <f>G16-H16</f>
        <v>1864748.84</v>
      </c>
      <c r="J16" s="314" t="s">
        <v>134</v>
      </c>
      <c r="K16" s="310">
        <f t="shared" ref="K16" si="0">H16/G16</f>
        <v>0</v>
      </c>
      <c r="L16" s="311">
        <v>0</v>
      </c>
      <c r="M16" s="305" t="s">
        <v>254</v>
      </c>
      <c r="N16" s="305">
        <v>1</v>
      </c>
      <c r="O16" s="408">
        <v>254627</v>
      </c>
      <c r="P16" s="408">
        <v>124767</v>
      </c>
      <c r="Q16" s="408">
        <v>129860</v>
      </c>
      <c r="R16" s="305" t="s">
        <v>20</v>
      </c>
      <c r="S16" s="305" t="s">
        <v>20</v>
      </c>
      <c r="T16" s="371" t="s">
        <v>20</v>
      </c>
    </row>
    <row r="17" spans="1:19" ht="15.75" thickBot="1">
      <c r="A17" s="508" t="s">
        <v>104</v>
      </c>
      <c r="B17" s="508"/>
      <c r="C17" s="508"/>
      <c r="D17" s="508"/>
      <c r="E17" s="509"/>
      <c r="F17" s="415" t="s">
        <v>9</v>
      </c>
      <c r="G17" s="416">
        <f>SUBTOTAL(9,G16:G16)</f>
        <v>1864748.84</v>
      </c>
      <c r="H17" s="416">
        <f>SUBTOTAL(9,H16:H16)</f>
        <v>0</v>
      </c>
      <c r="I17" s="416">
        <f>SUBTOTAL(9,I16:I16)</f>
        <v>1864748.84</v>
      </c>
      <c r="J17" s="231"/>
      <c r="K17" s="232"/>
      <c r="L17" s="233"/>
      <c r="M17" s="234"/>
      <c r="N17" s="235"/>
      <c r="O17" s="235"/>
      <c r="P17" s="235"/>
      <c r="Q17" s="236"/>
      <c r="R17" s="236"/>
      <c r="S17" s="236"/>
    </row>
    <row r="18" spans="1:19" ht="15.75" thickTop="1">
      <c r="A18" s="476" t="s">
        <v>104</v>
      </c>
      <c r="B18" s="476"/>
      <c r="C18" s="476"/>
      <c r="D18" s="476"/>
      <c r="E18" s="476"/>
      <c r="F18" s="237"/>
      <c r="G18" s="386"/>
      <c r="H18" s="387"/>
      <c r="I18" s="388"/>
      <c r="J18" s="231"/>
      <c r="K18" s="232"/>
      <c r="L18" s="233"/>
      <c r="M18" s="234"/>
      <c r="N18" s="235"/>
      <c r="O18" s="235"/>
      <c r="P18" s="235"/>
      <c r="Q18" s="236"/>
      <c r="R18" s="236"/>
      <c r="S18" s="236"/>
    </row>
    <row r="19" spans="1:19">
      <c r="A19" s="238" t="s">
        <v>105</v>
      </c>
      <c r="B19" s="9"/>
      <c r="C19" s="9"/>
      <c r="D19" s="9"/>
      <c r="E19" s="9"/>
      <c r="F19" s="9"/>
      <c r="G19" s="239"/>
      <c r="H19" s="9"/>
      <c r="I19" s="9"/>
      <c r="J19" s="9"/>
      <c r="K19" s="9"/>
      <c r="L19" s="240"/>
      <c r="M19" s="241"/>
      <c r="N19" s="9"/>
      <c r="O19" s="9"/>
      <c r="P19" s="9"/>
      <c r="Q19" s="9"/>
      <c r="R19" s="9"/>
      <c r="S19" s="9"/>
    </row>
    <row r="21" spans="1:19">
      <c r="A21" s="417" t="s">
        <v>357</v>
      </c>
      <c r="F21" s="55"/>
      <c r="G21" s="55"/>
      <c r="H21" s="55"/>
      <c r="K21" s="219"/>
    </row>
  </sheetData>
  <mergeCells count="25">
    <mergeCell ref="A17:E17"/>
    <mergeCell ref="A18:E18"/>
    <mergeCell ref="S13:T13"/>
    <mergeCell ref="D14:D15"/>
    <mergeCell ref="F14:F15"/>
    <mergeCell ref="G14:G15"/>
    <mergeCell ref="H14:H15"/>
    <mergeCell ref="I14:I15"/>
    <mergeCell ref="M14:N14"/>
    <mergeCell ref="O14:Q14"/>
    <mergeCell ref="R14:R15"/>
    <mergeCell ref="S14:S15"/>
    <mergeCell ref="A9:B9"/>
    <mergeCell ref="C9:D9"/>
    <mergeCell ref="A10:B10"/>
    <mergeCell ref="C10:D10"/>
    <mergeCell ref="A11:B11"/>
    <mergeCell ref="C11:D11"/>
    <mergeCell ref="A8:B8"/>
    <mergeCell ref="C8:D8"/>
    <mergeCell ref="A3:T3"/>
    <mergeCell ref="A4:T4"/>
    <mergeCell ref="A5:T5"/>
    <mergeCell ref="A7:B7"/>
    <mergeCell ref="C7:D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RESUMEN</vt:lpstr>
      <vt:lpstr>PDM</vt:lpstr>
      <vt:lpstr>FAISMUN </vt:lpstr>
      <vt:lpstr>FORTAMUN-DF</vt:lpstr>
      <vt:lpstr>RENDIM.FAIS-BANOBRAS</vt:lpstr>
      <vt:lpstr>'FAISMUN '!Área_de_impresión</vt:lpstr>
      <vt:lpstr>'FORTAMUN-DF'!Área_de_impresión</vt:lpstr>
      <vt:lpstr>PDM!Área_de_impresión</vt:lpstr>
      <vt:lpstr>'RENDIM.FAIS-BANOBRAS'!Área_de_impresión</vt:lpstr>
      <vt:lpstr>RESUMEN!Área_de_impresión</vt:lpstr>
      <vt:lpstr>'FAISMUN '!Títulos_a_imprimir</vt:lpstr>
      <vt:lpstr>'FORTAMUN-DF'!Títulos_a_imprimir</vt:lpstr>
      <vt:lpstr>PDM!Títulos_a_imprimir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de Lourdes Ortiz Diaz</cp:lastModifiedBy>
  <cp:lastPrinted>2023-10-13T21:11:10Z</cp:lastPrinted>
  <dcterms:created xsi:type="dcterms:W3CDTF">2018-01-26T00:48:08Z</dcterms:created>
  <dcterms:modified xsi:type="dcterms:W3CDTF">2023-10-13T21:11:19Z</dcterms:modified>
</cp:coreProperties>
</file>